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505"/>
  </bookViews>
  <sheets>
    <sheet name="Общее" sheetId="1" r:id="rId1"/>
    <sheet name="Леж 164А" sheetId="4" r:id="rId2"/>
    <sheet name="Леж 166А" sheetId="5" r:id="rId3"/>
    <sheet name="ПК46" sheetId="6" r:id="rId4"/>
    <sheet name="Лом5" sheetId="7" r:id="rId5"/>
    <sheet name="Моск, 62" sheetId="8" r:id="rId6"/>
    <sheet name="Ермака, 10" sheetId="9" r:id="rId7"/>
    <sheet name="Лист2" sheetId="2" r:id="rId8"/>
    <sheet name="Лист3" sheetId="3" r:id="rId9"/>
  </sheets>
  <calcPr calcId="124519"/>
</workbook>
</file>

<file path=xl/calcChain.xml><?xml version="1.0" encoding="utf-8"?>
<calcChain xmlns="http://schemas.openxmlformats.org/spreadsheetml/2006/main">
  <c r="B15" i="1"/>
  <c r="B27" i="9"/>
  <c r="G27" s="1"/>
  <c r="J27" s="1"/>
  <c r="K27" s="1"/>
  <c r="G26"/>
  <c r="J26" s="1"/>
  <c r="K26" s="1"/>
  <c r="G25"/>
  <c r="J25" s="1"/>
  <c r="K25" s="1"/>
  <c r="G23"/>
  <c r="J23" s="1"/>
  <c r="K23" s="1"/>
  <c r="G22"/>
  <c r="J22" s="1"/>
  <c r="K22" s="1"/>
  <c r="G19"/>
  <c r="J19" s="1"/>
  <c r="K19" s="1"/>
  <c r="G18"/>
  <c r="J18" s="1"/>
  <c r="K18" s="1"/>
  <c r="B16"/>
  <c r="G16" s="1"/>
  <c r="J16" s="1"/>
  <c r="K16" s="1"/>
  <c r="B15"/>
  <c r="G14"/>
  <c r="J14" s="1"/>
  <c r="K14" s="1"/>
  <c r="K13" s="1"/>
  <c r="H12"/>
  <c r="H16" s="1"/>
  <c r="H19" s="1"/>
  <c r="H23" s="1"/>
  <c r="H27" s="1"/>
  <c r="F12"/>
  <c r="F16" s="1"/>
  <c r="F19" s="1"/>
  <c r="F23" s="1"/>
  <c r="E12"/>
  <c r="G11"/>
  <c r="J11" s="1"/>
  <c r="K11" s="1"/>
  <c r="E11"/>
  <c r="E15" s="1"/>
  <c r="G15" s="1"/>
  <c r="J15" s="1"/>
  <c r="K15" s="1"/>
  <c r="B11"/>
  <c r="B12" s="1"/>
  <c r="G12" s="1"/>
  <c r="J12" s="1"/>
  <c r="K12" s="1"/>
  <c r="J10"/>
  <c r="K10" s="1"/>
  <c r="H10"/>
  <c r="H14" s="1"/>
  <c r="H18" s="1"/>
  <c r="H22" s="1"/>
  <c r="G10"/>
  <c r="F10"/>
  <c r="F14" s="1"/>
  <c r="F18" s="1"/>
  <c r="F22" s="1"/>
  <c r="G8"/>
  <c r="J8" s="1"/>
  <c r="K8" s="1"/>
  <c r="B8"/>
  <c r="H7"/>
  <c r="H11" s="1"/>
  <c r="H15" s="1"/>
  <c r="G7"/>
  <c r="J7" s="1"/>
  <c r="K7" s="1"/>
  <c r="F7"/>
  <c r="F11" s="1"/>
  <c r="F15" s="1"/>
  <c r="B7"/>
  <c r="G6"/>
  <c r="J6" s="1"/>
  <c r="K6" s="1"/>
  <c r="B6"/>
  <c r="H4"/>
  <c r="B27" i="8"/>
  <c r="G27" s="1"/>
  <c r="J27" s="1"/>
  <c r="K27" s="1"/>
  <c r="G26"/>
  <c r="J26" s="1"/>
  <c r="K26" s="1"/>
  <c r="G25"/>
  <c r="J25" s="1"/>
  <c r="K25" s="1"/>
  <c r="J23"/>
  <c r="K23" s="1"/>
  <c r="G23"/>
  <c r="G22"/>
  <c r="J22" s="1"/>
  <c r="K22" s="1"/>
  <c r="G19"/>
  <c r="J19" s="1"/>
  <c r="K19" s="1"/>
  <c r="G18"/>
  <c r="J18" s="1"/>
  <c r="K18" s="1"/>
  <c r="B15"/>
  <c r="B16" s="1"/>
  <c r="G16" s="1"/>
  <c r="J16" s="1"/>
  <c r="K16" s="1"/>
  <c r="K14"/>
  <c r="J14"/>
  <c r="G14"/>
  <c r="H12"/>
  <c r="H16" s="1"/>
  <c r="H19" s="1"/>
  <c r="H23" s="1"/>
  <c r="H27" s="1"/>
  <c r="F12"/>
  <c r="F16" s="1"/>
  <c r="F19" s="1"/>
  <c r="F23" s="1"/>
  <c r="E12"/>
  <c r="G11"/>
  <c r="J11" s="1"/>
  <c r="K11" s="1"/>
  <c r="E11"/>
  <c r="E15" s="1"/>
  <c r="G15" s="1"/>
  <c r="J15" s="1"/>
  <c r="K15" s="1"/>
  <c r="B11"/>
  <c r="B12" s="1"/>
  <c r="G12" s="1"/>
  <c r="J12" s="1"/>
  <c r="K12" s="1"/>
  <c r="J10"/>
  <c r="K10" s="1"/>
  <c r="H10"/>
  <c r="H14" s="1"/>
  <c r="H18" s="1"/>
  <c r="H22" s="1"/>
  <c r="G10"/>
  <c r="F10"/>
  <c r="F14" s="1"/>
  <c r="F18" s="1"/>
  <c r="F22" s="1"/>
  <c r="G8"/>
  <c r="J8" s="1"/>
  <c r="K8" s="1"/>
  <c r="B8"/>
  <c r="H7"/>
  <c r="H11" s="1"/>
  <c r="H15" s="1"/>
  <c r="G7"/>
  <c r="J7" s="1"/>
  <c r="K7" s="1"/>
  <c r="F7"/>
  <c r="F11" s="1"/>
  <c r="F15" s="1"/>
  <c r="B7"/>
  <c r="G6"/>
  <c r="J6" s="1"/>
  <c r="K6" s="1"/>
  <c r="B6"/>
  <c r="H4"/>
  <c r="B15" i="6"/>
  <c r="G15" s="1"/>
  <c r="J15" s="1"/>
  <c r="K15" s="1"/>
  <c r="B27" i="7"/>
  <c r="G27" s="1"/>
  <c r="J27" s="1"/>
  <c r="K27" s="1"/>
  <c r="J26"/>
  <c r="K26" s="1"/>
  <c r="G26"/>
  <c r="G25"/>
  <c r="J25" s="1"/>
  <c r="K25" s="1"/>
  <c r="G23"/>
  <c r="J23" s="1"/>
  <c r="K23" s="1"/>
  <c r="G22"/>
  <c r="J22" s="1"/>
  <c r="K22" s="1"/>
  <c r="G19"/>
  <c r="J19" s="1"/>
  <c r="K19" s="1"/>
  <c r="G18"/>
  <c r="J18" s="1"/>
  <c r="K18" s="1"/>
  <c r="H16"/>
  <c r="H19" s="1"/>
  <c r="H23" s="1"/>
  <c r="H27" s="1"/>
  <c r="B15"/>
  <c r="B16" s="1"/>
  <c r="G16" s="1"/>
  <c r="J16" s="1"/>
  <c r="K16" s="1"/>
  <c r="J14"/>
  <c r="K14" s="1"/>
  <c r="K13" s="1"/>
  <c r="G14"/>
  <c r="H12"/>
  <c r="F12"/>
  <c r="F16" s="1"/>
  <c r="F19" s="1"/>
  <c r="F23" s="1"/>
  <c r="E12"/>
  <c r="F11"/>
  <c r="F15" s="1"/>
  <c r="E11"/>
  <c r="E15" s="1"/>
  <c r="B11"/>
  <c r="B12" s="1"/>
  <c r="G12" s="1"/>
  <c r="J12" s="1"/>
  <c r="K12" s="1"/>
  <c r="J10"/>
  <c r="K10" s="1"/>
  <c r="H10"/>
  <c r="H14" s="1"/>
  <c r="H18" s="1"/>
  <c r="H22" s="1"/>
  <c r="G10"/>
  <c r="F10"/>
  <c r="F14" s="1"/>
  <c r="F18" s="1"/>
  <c r="F22" s="1"/>
  <c r="B8"/>
  <c r="G8" s="1"/>
  <c r="J8" s="1"/>
  <c r="K8" s="1"/>
  <c r="H7"/>
  <c r="H11" s="1"/>
  <c r="H15" s="1"/>
  <c r="G7"/>
  <c r="J7" s="1"/>
  <c r="K7" s="1"/>
  <c r="F7"/>
  <c r="B7"/>
  <c r="B6"/>
  <c r="G6" s="1"/>
  <c r="J6" s="1"/>
  <c r="K6" s="1"/>
  <c r="H4"/>
  <c r="B26" i="6"/>
  <c r="G26" s="1"/>
  <c r="J26" s="1"/>
  <c r="K26" s="1"/>
  <c r="J25"/>
  <c r="K25" s="1"/>
  <c r="G25"/>
  <c r="G24"/>
  <c r="J24" s="1"/>
  <c r="K24" s="1"/>
  <c r="K23" s="1"/>
  <c r="G22"/>
  <c r="J22" s="1"/>
  <c r="K22" s="1"/>
  <c r="G21"/>
  <c r="J21" s="1"/>
  <c r="K21" s="1"/>
  <c r="G18"/>
  <c r="J18" s="1"/>
  <c r="K18" s="1"/>
  <c r="G17"/>
  <c r="J17" s="1"/>
  <c r="K17" s="1"/>
  <c r="G14"/>
  <c r="J14" s="1"/>
  <c r="K14" s="1"/>
  <c r="H12"/>
  <c r="H15" s="1"/>
  <c r="H18" s="1"/>
  <c r="H22" s="1"/>
  <c r="H26" s="1"/>
  <c r="F12"/>
  <c r="F15" s="1"/>
  <c r="F18" s="1"/>
  <c r="F22" s="1"/>
  <c r="E12"/>
  <c r="E11"/>
  <c r="B11"/>
  <c r="B12" s="1"/>
  <c r="G12" s="1"/>
  <c r="J12" s="1"/>
  <c r="K12" s="1"/>
  <c r="H10"/>
  <c r="H14" s="1"/>
  <c r="H17" s="1"/>
  <c r="H21" s="1"/>
  <c r="G10"/>
  <c r="J10" s="1"/>
  <c r="K10" s="1"/>
  <c r="F10"/>
  <c r="F14" s="1"/>
  <c r="F17" s="1"/>
  <c r="F21" s="1"/>
  <c r="B8"/>
  <c r="G8" s="1"/>
  <c r="J8" s="1"/>
  <c r="K8" s="1"/>
  <c r="H7"/>
  <c r="H11" s="1"/>
  <c r="F7"/>
  <c r="F11" s="1"/>
  <c r="B7"/>
  <c r="G7" s="1"/>
  <c r="J7" s="1"/>
  <c r="K7" s="1"/>
  <c r="B6"/>
  <c r="G6" s="1"/>
  <c r="J6" s="1"/>
  <c r="K6" s="1"/>
  <c r="H4"/>
  <c r="B27" i="5"/>
  <c r="G27" s="1"/>
  <c r="J27" s="1"/>
  <c r="K27" s="1"/>
  <c r="G26"/>
  <c r="J26" s="1"/>
  <c r="K26" s="1"/>
  <c r="G25"/>
  <c r="J25" s="1"/>
  <c r="K25" s="1"/>
  <c r="K23"/>
  <c r="J23"/>
  <c r="G23"/>
  <c r="G22"/>
  <c r="J22" s="1"/>
  <c r="K22" s="1"/>
  <c r="K19"/>
  <c r="J19"/>
  <c r="G19"/>
  <c r="G18"/>
  <c r="J18" s="1"/>
  <c r="K18" s="1"/>
  <c r="K17" s="1"/>
  <c r="B16"/>
  <c r="G16" s="1"/>
  <c r="J16" s="1"/>
  <c r="K16" s="1"/>
  <c r="B15"/>
  <c r="K14"/>
  <c r="J14"/>
  <c r="G14"/>
  <c r="H12"/>
  <c r="H16" s="1"/>
  <c r="H19" s="1"/>
  <c r="H23" s="1"/>
  <c r="H27" s="1"/>
  <c r="F12"/>
  <c r="F16" s="1"/>
  <c r="F19" s="1"/>
  <c r="F23" s="1"/>
  <c r="E12"/>
  <c r="B12"/>
  <c r="G12" s="1"/>
  <c r="J12" s="1"/>
  <c r="K12" s="1"/>
  <c r="G11"/>
  <c r="J11" s="1"/>
  <c r="K11" s="1"/>
  <c r="F11"/>
  <c r="F15" s="1"/>
  <c r="E11"/>
  <c r="E15" s="1"/>
  <c r="G15" s="1"/>
  <c r="J15" s="1"/>
  <c r="K15" s="1"/>
  <c r="B11"/>
  <c r="K10"/>
  <c r="J10"/>
  <c r="H10"/>
  <c r="H14" s="1"/>
  <c r="H18" s="1"/>
  <c r="H22" s="1"/>
  <c r="G10"/>
  <c r="F10"/>
  <c r="F14" s="1"/>
  <c r="F18" s="1"/>
  <c r="F22" s="1"/>
  <c r="G8"/>
  <c r="J8" s="1"/>
  <c r="K8" s="1"/>
  <c r="B8"/>
  <c r="H7"/>
  <c r="H11" s="1"/>
  <c r="H15" s="1"/>
  <c r="G7"/>
  <c r="J7" s="1"/>
  <c r="K7" s="1"/>
  <c r="K5" s="1"/>
  <c r="F7"/>
  <c r="B7"/>
  <c r="K6"/>
  <c r="J6"/>
  <c r="G6"/>
  <c r="B6"/>
  <c r="H4"/>
  <c r="B27" i="4"/>
  <c r="G27" s="1"/>
  <c r="J27" s="1"/>
  <c r="K27" s="1"/>
  <c r="G26"/>
  <c r="J26" s="1"/>
  <c r="K26" s="1"/>
  <c r="G25"/>
  <c r="J25" s="1"/>
  <c r="K25" s="1"/>
  <c r="G23"/>
  <c r="J23" s="1"/>
  <c r="K23" s="1"/>
  <c r="G22"/>
  <c r="J22" s="1"/>
  <c r="K22" s="1"/>
  <c r="G19"/>
  <c r="J19" s="1"/>
  <c r="K19" s="1"/>
  <c r="G18"/>
  <c r="J18" s="1"/>
  <c r="K18" s="1"/>
  <c r="K17" s="1"/>
  <c r="B16"/>
  <c r="G16" s="1"/>
  <c r="J16" s="1"/>
  <c r="K16" s="1"/>
  <c r="B15"/>
  <c r="G14"/>
  <c r="J14" s="1"/>
  <c r="K14" s="1"/>
  <c r="K13" s="1"/>
  <c r="H12"/>
  <c r="H16" s="1"/>
  <c r="H19" s="1"/>
  <c r="H23" s="1"/>
  <c r="H27" s="1"/>
  <c r="F12"/>
  <c r="F16" s="1"/>
  <c r="F19" s="1"/>
  <c r="F23" s="1"/>
  <c r="E12"/>
  <c r="B12"/>
  <c r="G12" s="1"/>
  <c r="J12" s="1"/>
  <c r="K12" s="1"/>
  <c r="E11"/>
  <c r="E15" s="1"/>
  <c r="G15" s="1"/>
  <c r="J15" s="1"/>
  <c r="K15" s="1"/>
  <c r="B11"/>
  <c r="H10"/>
  <c r="H14" s="1"/>
  <c r="H18" s="1"/>
  <c r="H22" s="1"/>
  <c r="G10"/>
  <c r="J10" s="1"/>
  <c r="K10" s="1"/>
  <c r="F10"/>
  <c r="F14" s="1"/>
  <c r="F18" s="1"/>
  <c r="F22" s="1"/>
  <c r="G8"/>
  <c r="J8" s="1"/>
  <c r="K8" s="1"/>
  <c r="B8"/>
  <c r="H7"/>
  <c r="H11" s="1"/>
  <c r="H15" s="1"/>
  <c r="F7"/>
  <c r="F11" s="1"/>
  <c r="F15" s="1"/>
  <c r="B7"/>
  <c r="G7" s="1"/>
  <c r="J7" s="1"/>
  <c r="K7" s="1"/>
  <c r="G6"/>
  <c r="J6" s="1"/>
  <c r="K6" s="1"/>
  <c r="B6"/>
  <c r="H4"/>
  <c r="G25" i="1"/>
  <c r="J25" s="1"/>
  <c r="K25" s="1"/>
  <c r="B26"/>
  <c r="G26" s="1"/>
  <c r="J26" s="1"/>
  <c r="K26" s="1"/>
  <c r="G17"/>
  <c r="J17" s="1"/>
  <c r="K17" s="1"/>
  <c r="G18"/>
  <c r="J18" s="1"/>
  <c r="K18" s="1"/>
  <c r="G21"/>
  <c r="J21" s="1"/>
  <c r="K21" s="1"/>
  <c r="G22"/>
  <c r="J22" s="1"/>
  <c r="K22" s="1"/>
  <c r="G24"/>
  <c r="J24" s="1"/>
  <c r="K24" s="1"/>
  <c r="G14"/>
  <c r="J14" s="1"/>
  <c r="K14" s="1"/>
  <c r="H12"/>
  <c r="H15" s="1"/>
  <c r="H18" s="1"/>
  <c r="H22" s="1"/>
  <c r="H26" s="1"/>
  <c r="H10"/>
  <c r="H14" s="1"/>
  <c r="H17" s="1"/>
  <c r="H21" s="1"/>
  <c r="G10"/>
  <c r="J10" s="1"/>
  <c r="K10" s="1"/>
  <c r="F12"/>
  <c r="F15" s="1"/>
  <c r="F18" s="1"/>
  <c r="F22" s="1"/>
  <c r="F10"/>
  <c r="F14" s="1"/>
  <c r="F17" s="1"/>
  <c r="F21" s="1"/>
  <c r="B11"/>
  <c r="B12" s="1"/>
  <c r="G12" s="1"/>
  <c r="J12" s="1"/>
  <c r="K12" s="1"/>
  <c r="E12"/>
  <c r="E11"/>
  <c r="H7"/>
  <c r="H11" s="1"/>
  <c r="H4"/>
  <c r="F7"/>
  <c r="F11" s="1"/>
  <c r="B6"/>
  <c r="G6" s="1"/>
  <c r="J6" s="1"/>
  <c r="K6" s="1"/>
  <c r="B7"/>
  <c r="G7" s="1"/>
  <c r="B8"/>
  <c r="G8" s="1"/>
  <c r="J8" s="1"/>
  <c r="K8" s="1"/>
  <c r="K9" i="9" l="1"/>
  <c r="K5"/>
  <c r="K17"/>
  <c r="F25"/>
  <c r="F21"/>
  <c r="F26"/>
  <c r="F27"/>
  <c r="H21"/>
  <c r="H25"/>
  <c r="K24"/>
  <c r="G21"/>
  <c r="J21" s="1"/>
  <c r="K21" s="1"/>
  <c r="K20" s="1"/>
  <c r="K9" i="8"/>
  <c r="K17"/>
  <c r="K24"/>
  <c r="K13"/>
  <c r="F25"/>
  <c r="F21"/>
  <c r="K5"/>
  <c r="F27"/>
  <c r="F26"/>
  <c r="H25"/>
  <c r="H21"/>
  <c r="G21"/>
  <c r="J21" s="1"/>
  <c r="K21" s="1"/>
  <c r="K20" s="1"/>
  <c r="K13" i="6"/>
  <c r="K16"/>
  <c r="G20"/>
  <c r="J20" s="1"/>
  <c r="K20" s="1"/>
  <c r="G21" i="7"/>
  <c r="J21" s="1"/>
  <c r="K21" s="1"/>
  <c r="K20"/>
  <c r="F25"/>
  <c r="F21"/>
  <c r="F26"/>
  <c r="F27"/>
  <c r="H25"/>
  <c r="H21"/>
  <c r="K5"/>
  <c r="K17"/>
  <c r="K24"/>
  <c r="G11"/>
  <c r="J11" s="1"/>
  <c r="K11" s="1"/>
  <c r="K9" s="1"/>
  <c r="G15"/>
  <c r="J15" s="1"/>
  <c r="K15" s="1"/>
  <c r="H24" i="6"/>
  <c r="H20"/>
  <c r="K19"/>
  <c r="F25"/>
  <c r="F26"/>
  <c r="F24"/>
  <c r="F20"/>
  <c r="K5"/>
  <c r="G11"/>
  <c r="J11" s="1"/>
  <c r="K11" s="1"/>
  <c r="K9" s="1"/>
  <c r="F26" i="5"/>
  <c r="F27"/>
  <c r="K13"/>
  <c r="H25"/>
  <c r="H21"/>
  <c r="K24"/>
  <c r="F25"/>
  <c r="F21"/>
  <c r="K9"/>
  <c r="G21"/>
  <c r="J21" s="1"/>
  <c r="K21" s="1"/>
  <c r="K20" s="1"/>
  <c r="H25" i="4"/>
  <c r="H21"/>
  <c r="K5"/>
  <c r="F25"/>
  <c r="F21"/>
  <c r="K24"/>
  <c r="F26"/>
  <c r="F27"/>
  <c r="G11"/>
  <c r="J11" s="1"/>
  <c r="K11" s="1"/>
  <c r="K9" s="1"/>
  <c r="G21"/>
  <c r="J21" s="1"/>
  <c r="K21" s="1"/>
  <c r="K20" s="1"/>
  <c r="G20" i="1"/>
  <c r="J20" s="1"/>
  <c r="K20" s="1"/>
  <c r="K19" s="1"/>
  <c r="K23"/>
  <c r="K16"/>
  <c r="J7"/>
  <c r="K7" s="1"/>
  <c r="K5" s="1"/>
  <c r="H20"/>
  <c r="H24"/>
  <c r="F25"/>
  <c r="F26"/>
  <c r="F20"/>
  <c r="F24"/>
  <c r="G11"/>
  <c r="J11" s="1"/>
  <c r="K11" s="1"/>
  <c r="K9" s="1"/>
  <c r="G15"/>
  <c r="J15" s="1"/>
  <c r="K15" s="1"/>
  <c r="K13" s="1"/>
</calcChain>
</file>

<file path=xl/sharedStrings.xml><?xml version="1.0" encoding="utf-8"?>
<sst xmlns="http://schemas.openxmlformats.org/spreadsheetml/2006/main" count="341" uniqueCount="32">
  <si>
    <t>Адрес</t>
  </si>
  <si>
    <t>Лежневская, 164А</t>
  </si>
  <si>
    <t>Площадь мест общего пользования м2</t>
  </si>
  <si>
    <t>ХВС</t>
  </si>
  <si>
    <t>ГВС</t>
  </si>
  <si>
    <t>Эл/энергия</t>
  </si>
  <si>
    <t>Плата ОДН куб. м/кв. м. общей площади</t>
  </si>
  <si>
    <t>Единица измерения</t>
  </si>
  <si>
    <t>куб.м./кв.м</t>
  </si>
  <si>
    <t>кВт.ч/кв. м.</t>
  </si>
  <si>
    <t>Всего на МКД</t>
  </si>
  <si>
    <t xml:space="preserve">куб. м. </t>
  </si>
  <si>
    <t>кВт.ч.</t>
  </si>
  <si>
    <t>Лежневская, 166А</t>
  </si>
  <si>
    <t>Парижская Коммуна, 46</t>
  </si>
  <si>
    <t>Ломоносова, д. 5</t>
  </si>
  <si>
    <t>Московская, д. 62</t>
  </si>
  <si>
    <t>Ермака, д. 10</t>
  </si>
  <si>
    <t>тариф на единицу</t>
  </si>
  <si>
    <t>На кв. м. жилой площади</t>
  </si>
  <si>
    <t>Всего в рублях</t>
  </si>
  <si>
    <t>ХВС для ГВС</t>
  </si>
  <si>
    <t>Нормативы потребления коммунальной услуги на общедомовые нужды</t>
  </si>
  <si>
    <t>Площадь МКД</t>
  </si>
  <si>
    <t>Этажность домов</t>
  </si>
  <si>
    <t>10 этажей</t>
  </si>
  <si>
    <t>17 этажей</t>
  </si>
  <si>
    <t>По воде: Постановление РСТ Ивановской области от 16.12.2013 №586-н/1</t>
  </si>
  <si>
    <t>Нормативы потребления коммунальных услуг по холодному и горячему водоснабжению на общедомовые нужды на территории Ивановской области (в редакции Постановления Департамента энергетики и тарифов Ивановской области от 28.10.2016 N 105-н)</t>
  </si>
  <si>
    <t>По электроэнергии:Нормативы потребления коммунальных услуг по электроснабжению на общедомовые нужды на территории Ивановской области установлены постановлением Правительства Ивановской области от 30.12.2013 № 572-п «Об утверждении нормативов потребления коммунальной услуги по электроснабжению на территории Ивановской области».</t>
  </si>
  <si>
    <t>Леж 166А</t>
  </si>
  <si>
    <t>Общая площадь помещений, входящих в состав общего имущества в многоквартирном доме, определяется как суммарная площадь следующих помещений, не являющихся частями квартир многоквартирного дома и предназначенных для обслуживания более одного помещения в многоквартирном доме (согласно сведениям, указанным в паспорте многоквартирного дома): площади межквартирных лестничных площадок, лестниц, коридоров, тамбуров, холлов, вестибюлей, колясочных, помещений охраны (консьержа) в этом многоквартирном доме, не принадлежащих отдельным собственникам.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</si>
</sst>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Verdana"/>
      <family val="2"/>
      <charset val="204"/>
    </font>
    <font>
      <sz val="11"/>
      <color rgb="FF2D2D2D"/>
      <name val="Calibri"/>
      <family val="2"/>
      <charset val="204"/>
      <scheme val="minor"/>
    </font>
    <font>
      <sz val="11"/>
      <color rgb="FF4C4C4C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0" fontId="2" fillId="0" borderId="0" xfId="0" applyFont="1"/>
    <xf numFmtId="0" fontId="1" fillId="0" borderId="2" xfId="0" applyFont="1" applyBorder="1" applyAlignment="1"/>
    <xf numFmtId="0" fontId="1" fillId="0" borderId="3" xfId="0" applyFont="1" applyBorder="1" applyAlignment="1"/>
    <xf numFmtId="2" fontId="0" fillId="0" borderId="0" xfId="0" applyNumberFormat="1"/>
    <xf numFmtId="2" fontId="0" fillId="0" borderId="1" xfId="0" applyNumberFormat="1" applyBorder="1" applyAlignment="1">
      <alignment horizontal="left" vertical="center" wrapText="1"/>
    </xf>
    <xf numFmtId="2" fontId="1" fillId="0" borderId="1" xfId="0" applyNumberFormat="1" applyFont="1" applyBorder="1" applyAlignment="1"/>
    <xf numFmtId="2" fontId="0" fillId="0" borderId="1" xfId="0" applyNumberFormat="1" applyBorder="1"/>
    <xf numFmtId="2" fontId="1" fillId="0" borderId="3" xfId="0" applyNumberFormat="1" applyFont="1" applyBorder="1" applyAlignment="1"/>
    <xf numFmtId="2" fontId="0" fillId="0" borderId="2" xfId="0" applyNumberFormat="1" applyBorder="1"/>
    <xf numFmtId="0" fontId="1" fillId="0" borderId="3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3" fillId="0" borderId="0" xfId="0" applyFont="1"/>
    <xf numFmtId="0" fontId="7" fillId="0" borderId="0" xfId="0" applyFont="1"/>
    <xf numFmtId="0" fontId="0" fillId="0" borderId="0" xfId="0" applyFont="1"/>
    <xf numFmtId="2" fontId="0" fillId="0" borderId="0" xfId="0" applyNumberFormat="1" applyFont="1"/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9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center" wrapText="1"/>
    </xf>
    <xf numFmtId="2" fontId="0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3"/>
  <sheetViews>
    <sheetView tabSelected="1" workbookViewId="0">
      <selection activeCell="B16" sqref="B16"/>
    </sheetView>
  </sheetViews>
  <sheetFormatPr defaultRowHeight="15"/>
  <cols>
    <col min="1" max="1" width="17.42578125" customWidth="1"/>
    <col min="2" max="4" width="12.85546875" customWidth="1"/>
    <col min="5" max="6" width="12.5703125" customWidth="1"/>
    <col min="7" max="7" width="9.140625" customWidth="1"/>
    <col min="8" max="8" width="11.85546875" customWidth="1"/>
    <col min="9" max="9" width="9.140625" customWidth="1"/>
    <col min="10" max="10" width="9.140625" style="8" customWidth="1"/>
    <col min="11" max="11" width="9.140625" style="8"/>
  </cols>
  <sheetData>
    <row r="2" spans="1:11">
      <c r="A2" s="5" t="s">
        <v>22</v>
      </c>
      <c r="B2" s="5"/>
      <c r="C2" s="5"/>
      <c r="D2" s="5"/>
      <c r="E2" s="5"/>
      <c r="F2" s="5"/>
      <c r="G2" s="5"/>
      <c r="H2" s="5"/>
    </row>
    <row r="4" spans="1:11" ht="60">
      <c r="A4" s="1" t="s">
        <v>0</v>
      </c>
      <c r="B4" s="1" t="s">
        <v>2</v>
      </c>
      <c r="C4" s="1" t="s">
        <v>23</v>
      </c>
      <c r="D4" s="1" t="s">
        <v>24</v>
      </c>
      <c r="E4" s="1" t="s">
        <v>6</v>
      </c>
      <c r="F4" s="1" t="s">
        <v>7</v>
      </c>
      <c r="G4" s="1" t="s">
        <v>10</v>
      </c>
      <c r="H4" s="1" t="str">
        <f>F4</f>
        <v>Единица измерения</v>
      </c>
      <c r="I4" s="1" t="s">
        <v>18</v>
      </c>
      <c r="J4" s="9" t="s">
        <v>20</v>
      </c>
      <c r="K4" s="9" t="s">
        <v>19</v>
      </c>
    </row>
    <row r="5" spans="1:11">
      <c r="A5" s="6" t="s">
        <v>1</v>
      </c>
      <c r="B5" s="7"/>
      <c r="C5" s="7">
        <v>17216.599999999999</v>
      </c>
      <c r="D5" s="14" t="s">
        <v>25</v>
      </c>
      <c r="E5" s="7"/>
      <c r="F5" s="7"/>
      <c r="G5" s="7"/>
      <c r="H5" s="7"/>
      <c r="I5" s="7"/>
      <c r="J5" s="12"/>
      <c r="K5" s="10">
        <f>K6+K7+K8</f>
        <v>2.0831432668025864</v>
      </c>
    </row>
    <row r="6" spans="1:11">
      <c r="A6" s="2" t="s">
        <v>3</v>
      </c>
      <c r="B6" s="2">
        <f t="shared" ref="B6:B8" si="0">2335.4</f>
        <v>2335.4</v>
      </c>
      <c r="C6" s="2"/>
      <c r="D6" s="15"/>
      <c r="E6" s="2">
        <v>1.7399999999999999E-2</v>
      </c>
      <c r="F6" s="2" t="s">
        <v>8</v>
      </c>
      <c r="G6" s="2">
        <f>B6*E6</f>
        <v>40.635959999999997</v>
      </c>
      <c r="H6" s="15" t="s">
        <v>11</v>
      </c>
      <c r="I6" s="2">
        <v>17.5</v>
      </c>
      <c r="J6" s="13">
        <f>I6*G6</f>
        <v>711.12929999999994</v>
      </c>
      <c r="K6" s="11">
        <f>J6/17216.1</f>
        <v>4.1306062348615544E-2</v>
      </c>
    </row>
    <row r="7" spans="1:11">
      <c r="A7" s="2" t="s">
        <v>4</v>
      </c>
      <c r="B7" s="2">
        <f t="shared" si="0"/>
        <v>2335.4</v>
      </c>
      <c r="C7" s="2"/>
      <c r="D7" s="15"/>
      <c r="E7" s="2">
        <v>1.7399999999999999E-2</v>
      </c>
      <c r="F7" s="2" t="str">
        <f>F6</f>
        <v>куб.м./кв.м</v>
      </c>
      <c r="G7" s="2">
        <f>B7*E7</f>
        <v>40.635959999999997</v>
      </c>
      <c r="H7" s="15" t="str">
        <f>H6</f>
        <v xml:space="preserve">куб. м. </v>
      </c>
      <c r="I7" s="2">
        <v>161.61000000000001</v>
      </c>
      <c r="J7" s="13">
        <f t="shared" ref="J7:J26" si="1">I7*G7</f>
        <v>6567.1774955999999</v>
      </c>
      <c r="K7" s="11">
        <f t="shared" ref="K7:K8" si="2">J7/17216.1</f>
        <v>0.38145558492341475</v>
      </c>
    </row>
    <row r="8" spans="1:11">
      <c r="A8" s="2" t="s">
        <v>5</v>
      </c>
      <c r="B8" s="2">
        <f t="shared" si="0"/>
        <v>2335.4</v>
      </c>
      <c r="C8" s="2"/>
      <c r="D8" s="15"/>
      <c r="E8" s="2">
        <v>4.5</v>
      </c>
      <c r="F8" s="2" t="s">
        <v>9</v>
      </c>
      <c r="G8" s="2">
        <f>B8*E8</f>
        <v>10509.300000000001</v>
      </c>
      <c r="H8" s="15" t="s">
        <v>12</v>
      </c>
      <c r="I8" s="2">
        <v>2.72</v>
      </c>
      <c r="J8" s="13">
        <f t="shared" si="1"/>
        <v>28585.296000000006</v>
      </c>
      <c r="K8" s="11">
        <f t="shared" si="2"/>
        <v>1.6603816195305561</v>
      </c>
    </row>
    <row r="9" spans="1:11">
      <c r="A9" s="6" t="s">
        <v>13</v>
      </c>
      <c r="B9" s="7"/>
      <c r="C9" s="7">
        <v>4459</v>
      </c>
      <c r="D9" s="14" t="s">
        <v>25</v>
      </c>
      <c r="E9" s="7"/>
      <c r="F9" s="7"/>
      <c r="G9" s="7"/>
      <c r="H9" s="14"/>
      <c r="I9" s="7"/>
      <c r="J9" s="12"/>
      <c r="K9" s="10">
        <f>K10+K11+K12</f>
        <v>1.8945096100919492</v>
      </c>
    </row>
    <row r="10" spans="1:11">
      <c r="A10" s="2" t="s">
        <v>3</v>
      </c>
      <c r="B10" s="2">
        <v>550.1</v>
      </c>
      <c r="C10" s="2"/>
      <c r="D10" s="15"/>
      <c r="E10" s="2">
        <v>1.7399999999999999E-2</v>
      </c>
      <c r="F10" s="2" t="str">
        <f>F6</f>
        <v>куб.м./кв.м</v>
      </c>
      <c r="G10" s="2">
        <f t="shared" ref="G10:G12" si="3">B10*E10</f>
        <v>9.5717400000000001</v>
      </c>
      <c r="H10" s="15" t="str">
        <f>H6</f>
        <v xml:space="preserve">куб. м. </v>
      </c>
      <c r="I10" s="2">
        <v>17.5</v>
      </c>
      <c r="J10" s="13">
        <f t="shared" si="1"/>
        <v>167.50545</v>
      </c>
      <c r="K10" s="11">
        <f>J10/4459</f>
        <v>3.7565698587127161E-2</v>
      </c>
    </row>
    <row r="11" spans="1:11">
      <c r="A11" s="2" t="s">
        <v>4</v>
      </c>
      <c r="B11" s="2">
        <f>B10</f>
        <v>550.1</v>
      </c>
      <c r="C11" s="2"/>
      <c r="D11" s="15"/>
      <c r="E11" s="2">
        <f>E10</f>
        <v>1.7399999999999999E-2</v>
      </c>
      <c r="F11" s="2" t="str">
        <f>F7</f>
        <v>куб.м./кв.м</v>
      </c>
      <c r="G11" s="2">
        <f t="shared" si="3"/>
        <v>9.5717400000000001</v>
      </c>
      <c r="H11" s="15" t="str">
        <f>H7</f>
        <v xml:space="preserve">куб. м. </v>
      </c>
      <c r="I11" s="2">
        <v>161.61000000000001</v>
      </c>
      <c r="J11" s="13">
        <f t="shared" si="1"/>
        <v>1546.8889014000001</v>
      </c>
      <c r="K11" s="11">
        <f t="shared" ref="K11:K12" si="4">J11/4459</f>
        <v>0.34691385992374973</v>
      </c>
    </row>
    <row r="12" spans="1:11">
      <c r="A12" s="2" t="s">
        <v>5</v>
      </c>
      <c r="B12" s="2">
        <f>B11</f>
        <v>550.1</v>
      </c>
      <c r="C12" s="2"/>
      <c r="D12" s="15"/>
      <c r="E12" s="2">
        <f>E8</f>
        <v>4.5</v>
      </c>
      <c r="F12" s="2" t="str">
        <f>F8</f>
        <v>кВт.ч/кв. м.</v>
      </c>
      <c r="G12" s="2">
        <f t="shared" si="3"/>
        <v>2475.4500000000003</v>
      </c>
      <c r="H12" s="15" t="str">
        <f>H8</f>
        <v>кВт.ч.</v>
      </c>
      <c r="I12" s="2">
        <v>2.72</v>
      </c>
      <c r="J12" s="13">
        <f t="shared" si="1"/>
        <v>6733.2240000000011</v>
      </c>
      <c r="K12" s="11">
        <f t="shared" si="4"/>
        <v>1.5100300515810723</v>
      </c>
    </row>
    <row r="13" spans="1:11">
      <c r="A13" s="6" t="s">
        <v>14</v>
      </c>
      <c r="B13" s="7"/>
      <c r="C13" s="7">
        <v>3986.1</v>
      </c>
      <c r="D13" s="14" t="s">
        <v>25</v>
      </c>
      <c r="E13" s="7"/>
      <c r="F13" s="7"/>
      <c r="G13" s="7"/>
      <c r="H13" s="14"/>
      <c r="I13" s="7"/>
      <c r="J13" s="12"/>
      <c r="K13" s="10">
        <f>K14+K15</f>
        <v>1.5137642056145106</v>
      </c>
    </row>
    <row r="14" spans="1:11">
      <c r="A14" s="2" t="s">
        <v>3</v>
      </c>
      <c r="B14" s="2">
        <v>472.7</v>
      </c>
      <c r="C14" s="2"/>
      <c r="D14" s="15"/>
      <c r="E14" s="2">
        <v>0.03</v>
      </c>
      <c r="F14" s="2" t="str">
        <f>F10</f>
        <v>куб.м./кв.м</v>
      </c>
      <c r="G14" s="2">
        <f>B14*E14</f>
        <v>14.180999999999999</v>
      </c>
      <c r="H14" s="15" t="str">
        <f>H10</f>
        <v xml:space="preserve">куб. м. </v>
      </c>
      <c r="I14" s="2">
        <v>17.5</v>
      </c>
      <c r="J14" s="13">
        <f t="shared" si="1"/>
        <v>248.16749999999999</v>
      </c>
      <c r="K14" s="11">
        <f>J14/3986.1</f>
        <v>6.225822232257093E-2</v>
      </c>
    </row>
    <row r="15" spans="1:11">
      <c r="A15" s="2" t="s">
        <v>5</v>
      </c>
      <c r="B15" s="2">
        <f>B14</f>
        <v>472.7</v>
      </c>
      <c r="C15" s="2"/>
      <c r="D15" s="15"/>
      <c r="E15" s="2">
        <v>4.5</v>
      </c>
      <c r="F15" s="2" t="str">
        <f>F12</f>
        <v>кВт.ч/кв. м.</v>
      </c>
      <c r="G15" s="2">
        <f t="shared" ref="G15:G26" si="5">B15*E15</f>
        <v>2127.15</v>
      </c>
      <c r="H15" s="15" t="str">
        <f>H12</f>
        <v>кВт.ч.</v>
      </c>
      <c r="I15" s="2">
        <v>2.72</v>
      </c>
      <c r="J15" s="13">
        <f t="shared" si="1"/>
        <v>5785.8480000000009</v>
      </c>
      <c r="K15" s="11">
        <f t="shared" ref="K15" si="6">J15/3986.1</f>
        <v>1.4515059832919397</v>
      </c>
    </row>
    <row r="16" spans="1:11">
      <c r="A16" s="6" t="s">
        <v>15</v>
      </c>
      <c r="B16" s="7"/>
      <c r="C16" s="7">
        <v>4442.8999999999996</v>
      </c>
      <c r="D16" s="14" t="s">
        <v>25</v>
      </c>
      <c r="E16" s="7"/>
      <c r="F16" s="7"/>
      <c r="G16" s="7"/>
      <c r="H16" s="14"/>
      <c r="I16" s="7"/>
      <c r="J16" s="12"/>
      <c r="K16" s="10">
        <f>K17+K18</f>
        <v>1.774153705912805</v>
      </c>
    </row>
    <row r="17" spans="1:11">
      <c r="A17" s="2" t="s">
        <v>3</v>
      </c>
      <c r="B17" s="2">
        <v>617.5</v>
      </c>
      <c r="C17" s="2"/>
      <c r="D17" s="15"/>
      <c r="E17" s="2">
        <v>0.03</v>
      </c>
      <c r="F17" s="2" t="str">
        <f>F14</f>
        <v>куб.м./кв.м</v>
      </c>
      <c r="G17" s="2">
        <f t="shared" si="5"/>
        <v>18.524999999999999</v>
      </c>
      <c r="H17" s="15" t="str">
        <f>H14</f>
        <v xml:space="preserve">куб. м. </v>
      </c>
      <c r="I17" s="2">
        <v>17.5</v>
      </c>
      <c r="J17" s="13">
        <f t="shared" si="1"/>
        <v>324.1875</v>
      </c>
      <c r="K17" s="11">
        <f>J17/4442.9</f>
        <v>7.2967543721443207E-2</v>
      </c>
    </row>
    <row r="18" spans="1:11">
      <c r="A18" s="2" t="s">
        <v>5</v>
      </c>
      <c r="B18" s="2">
        <v>617.5</v>
      </c>
      <c r="C18" s="2"/>
      <c r="D18" s="15"/>
      <c r="E18" s="2">
        <v>4.5</v>
      </c>
      <c r="F18" s="2" t="str">
        <f>F15</f>
        <v>кВт.ч/кв. м.</v>
      </c>
      <c r="G18" s="2">
        <f t="shared" si="5"/>
        <v>2778.75</v>
      </c>
      <c r="H18" s="15" t="str">
        <f>H15</f>
        <v>кВт.ч.</v>
      </c>
      <c r="I18" s="2">
        <v>2.72</v>
      </c>
      <c r="J18" s="13">
        <f t="shared" si="1"/>
        <v>7558.2000000000007</v>
      </c>
      <c r="K18" s="11">
        <f>J18/4442.9</f>
        <v>1.7011861621913618</v>
      </c>
    </row>
    <row r="19" spans="1:11">
      <c r="A19" s="6" t="s">
        <v>16</v>
      </c>
      <c r="B19" s="7"/>
      <c r="C19" s="7">
        <v>17130.900000000001</v>
      </c>
      <c r="D19" s="14" t="s">
        <v>26</v>
      </c>
      <c r="E19" s="7"/>
      <c r="F19" s="7"/>
      <c r="G19" s="7"/>
      <c r="H19" s="14"/>
      <c r="I19" s="7"/>
      <c r="J19" s="12"/>
      <c r="K19" s="10">
        <f>K20+K21+K22</f>
        <v>2.2662130390113773</v>
      </c>
    </row>
    <row r="20" spans="1:11">
      <c r="A20" s="3" t="s">
        <v>21</v>
      </c>
      <c r="B20" s="2">
        <v>3106.9</v>
      </c>
      <c r="C20" s="2"/>
      <c r="D20" s="15"/>
      <c r="E20" s="2">
        <v>7.3000000000000001E-3</v>
      </c>
      <c r="F20" s="2" t="str">
        <f>F21</f>
        <v>куб.м./кв.м</v>
      </c>
      <c r="G20" s="4">
        <f>G21</f>
        <v>22.68037</v>
      </c>
      <c r="H20" s="15" t="str">
        <f>H21</f>
        <v xml:space="preserve">куб. м. </v>
      </c>
      <c r="I20" s="2">
        <v>17.5</v>
      </c>
      <c r="J20" s="13">
        <f t="shared" si="1"/>
        <v>396.906475</v>
      </c>
      <c r="K20" s="11">
        <f>J20/17130.9</f>
        <v>2.3169038112416742E-2</v>
      </c>
    </row>
    <row r="21" spans="1:11">
      <c r="A21" s="2" t="s">
        <v>3</v>
      </c>
      <c r="B21" s="2">
        <v>3106.9</v>
      </c>
      <c r="C21" s="2"/>
      <c r="D21" s="15"/>
      <c r="E21" s="2">
        <v>7.3000000000000001E-3</v>
      </c>
      <c r="F21" s="2" t="str">
        <f>F17</f>
        <v>куб.м./кв.м</v>
      </c>
      <c r="G21" s="2">
        <f t="shared" si="5"/>
        <v>22.68037</v>
      </c>
      <c r="H21" s="15" t="str">
        <f>H17</f>
        <v xml:space="preserve">куб. м. </v>
      </c>
      <c r="I21" s="2">
        <v>17.5</v>
      </c>
      <c r="J21" s="13">
        <f t="shared" si="1"/>
        <v>396.906475</v>
      </c>
      <c r="K21" s="11">
        <f>J21/17130.9</f>
        <v>2.3169038112416742E-2</v>
      </c>
    </row>
    <row r="22" spans="1:11">
      <c r="A22" s="2" t="s">
        <v>5</v>
      </c>
      <c r="B22" s="2">
        <v>3106.9</v>
      </c>
      <c r="C22" s="2"/>
      <c r="D22" s="15"/>
      <c r="E22" s="2">
        <v>4.5</v>
      </c>
      <c r="F22" s="2" t="str">
        <f>F18</f>
        <v>кВт.ч/кв. м.</v>
      </c>
      <c r="G22" s="2">
        <f t="shared" si="5"/>
        <v>13981.050000000001</v>
      </c>
      <c r="H22" s="15" t="str">
        <f>H18</f>
        <v>кВт.ч.</v>
      </c>
      <c r="I22" s="2">
        <v>2.72</v>
      </c>
      <c r="J22" s="13">
        <f t="shared" si="1"/>
        <v>38028.456000000006</v>
      </c>
      <c r="K22" s="11">
        <f>J22/17130.9</f>
        <v>2.2198749627865437</v>
      </c>
    </row>
    <row r="23" spans="1:11">
      <c r="A23" s="6" t="s">
        <v>17</v>
      </c>
      <c r="B23" s="7"/>
      <c r="C23" s="7">
        <v>10907</v>
      </c>
      <c r="D23" s="14" t="s">
        <v>26</v>
      </c>
      <c r="E23" s="7"/>
      <c r="F23" s="7"/>
      <c r="G23" s="7"/>
      <c r="H23" s="14"/>
      <c r="I23" s="7"/>
      <c r="J23" s="12"/>
      <c r="K23" s="10">
        <f>K24+K25+K26</f>
        <v>2.6278699825799952</v>
      </c>
    </row>
    <row r="24" spans="1:11">
      <c r="A24" s="2" t="s">
        <v>3</v>
      </c>
      <c r="B24" s="2">
        <v>2293.8000000000002</v>
      </c>
      <c r="C24" s="2"/>
      <c r="D24" s="15"/>
      <c r="E24" s="2">
        <v>7.3000000000000001E-3</v>
      </c>
      <c r="F24" s="2" t="str">
        <f>F21</f>
        <v>куб.м./кв.м</v>
      </c>
      <c r="G24" s="2">
        <f t="shared" si="5"/>
        <v>16.74474</v>
      </c>
      <c r="H24" s="15" t="str">
        <f>H21</f>
        <v xml:space="preserve">куб. м. </v>
      </c>
      <c r="I24" s="2">
        <v>17.5</v>
      </c>
      <c r="J24" s="13">
        <f t="shared" si="1"/>
        <v>293.03295000000003</v>
      </c>
      <c r="K24" s="11">
        <f>J24/10907</f>
        <v>2.6866503163106265E-2</v>
      </c>
    </row>
    <row r="25" spans="1:11">
      <c r="A25" s="2" t="s">
        <v>21</v>
      </c>
      <c r="B25" s="2">
        <v>2293.8000000000002</v>
      </c>
      <c r="C25" s="2"/>
      <c r="D25" s="15"/>
      <c r="E25" s="2">
        <v>7.3000000000000001E-3</v>
      </c>
      <c r="F25" s="2" t="str">
        <f>F22</f>
        <v>кВт.ч/кв. м.</v>
      </c>
      <c r="G25" s="2">
        <f t="shared" si="5"/>
        <v>16.74474</v>
      </c>
      <c r="H25" s="15" t="s">
        <v>11</v>
      </c>
      <c r="I25" s="2">
        <v>17.5</v>
      </c>
      <c r="J25" s="13">
        <f t="shared" si="1"/>
        <v>293.03295000000003</v>
      </c>
      <c r="K25" s="11">
        <f>J25/10907</f>
        <v>2.6866503163106265E-2</v>
      </c>
    </row>
    <row r="26" spans="1:11">
      <c r="A26" s="2" t="s">
        <v>5</v>
      </c>
      <c r="B26" s="2">
        <f>B24</f>
        <v>2293.8000000000002</v>
      </c>
      <c r="C26" s="2"/>
      <c r="D26" s="15"/>
      <c r="E26" s="2">
        <v>4.5</v>
      </c>
      <c r="F26" s="2" t="str">
        <f>F22</f>
        <v>кВт.ч/кв. м.</v>
      </c>
      <c r="G26" s="2">
        <f t="shared" si="5"/>
        <v>10322.1</v>
      </c>
      <c r="H26" s="15" t="str">
        <f>H22</f>
        <v>кВт.ч.</v>
      </c>
      <c r="I26" s="2">
        <v>2.72</v>
      </c>
      <c r="J26" s="13">
        <f t="shared" si="1"/>
        <v>28076.112000000005</v>
      </c>
      <c r="K26" s="11">
        <f>J26/10907</f>
        <v>2.5741369762537825</v>
      </c>
    </row>
    <row r="28" spans="1:11">
      <c r="A28" s="16" t="s">
        <v>27</v>
      </c>
    </row>
    <row r="29" spans="1:11" ht="38.25" customHeight="1">
      <c r="A29" s="20" t="s">
        <v>28</v>
      </c>
      <c r="B29" s="21"/>
      <c r="C29" s="21"/>
      <c r="D29" s="21"/>
      <c r="E29" s="21"/>
      <c r="F29" s="21"/>
      <c r="G29" s="21"/>
      <c r="H29" s="21"/>
      <c r="I29" s="21"/>
    </row>
    <row r="30" spans="1:11">
      <c r="A30" s="22" t="s">
        <v>29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</row>
    <row r="31" spans="1:11" ht="25.5" customHeight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</row>
    <row r="33" spans="1:11" ht="81.75" customHeight="1">
      <c r="A33" s="24" t="s">
        <v>31</v>
      </c>
      <c r="B33" s="24"/>
      <c r="C33" s="24"/>
      <c r="D33" s="24"/>
      <c r="E33" s="24"/>
      <c r="F33" s="24"/>
      <c r="G33" s="24"/>
      <c r="H33" s="24"/>
      <c r="I33" s="24"/>
      <c r="J33" s="25"/>
      <c r="K33" s="25"/>
    </row>
  </sheetData>
  <mergeCells count="3">
    <mergeCell ref="A29:I29"/>
    <mergeCell ref="A30:K31"/>
    <mergeCell ref="A33:K3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35"/>
  <sheetViews>
    <sheetView topLeftCell="A2" workbookViewId="0">
      <selection activeCell="F40" sqref="F40"/>
    </sheetView>
  </sheetViews>
  <sheetFormatPr defaultRowHeight="15"/>
  <cols>
    <col min="1" max="1" width="17.42578125" customWidth="1"/>
    <col min="2" max="4" width="12.85546875" customWidth="1"/>
    <col min="5" max="6" width="12.5703125" customWidth="1"/>
    <col min="7" max="7" width="9.140625" customWidth="1"/>
    <col min="8" max="8" width="11.85546875" customWidth="1"/>
    <col min="9" max="9" width="9.140625" customWidth="1"/>
    <col min="10" max="10" width="9.140625" style="8" customWidth="1"/>
    <col min="11" max="11" width="9.140625" style="8"/>
  </cols>
  <sheetData>
    <row r="2" spans="1:11">
      <c r="A2" s="5" t="s">
        <v>22</v>
      </c>
      <c r="B2" s="5"/>
      <c r="C2" s="5"/>
      <c r="D2" s="5"/>
      <c r="E2" s="5"/>
      <c r="F2" s="5"/>
      <c r="G2" s="5"/>
      <c r="H2" s="5"/>
    </row>
    <row r="4" spans="1:11" ht="60">
      <c r="A4" s="1" t="s">
        <v>0</v>
      </c>
      <c r="B4" s="1" t="s">
        <v>2</v>
      </c>
      <c r="C4" s="1" t="s">
        <v>23</v>
      </c>
      <c r="D4" s="1" t="s">
        <v>24</v>
      </c>
      <c r="E4" s="1" t="s">
        <v>6</v>
      </c>
      <c r="F4" s="1" t="s">
        <v>7</v>
      </c>
      <c r="G4" s="1" t="s">
        <v>10</v>
      </c>
      <c r="H4" s="1" t="str">
        <f>F4</f>
        <v>Единица измерения</v>
      </c>
      <c r="I4" s="1" t="s">
        <v>18</v>
      </c>
      <c r="J4" s="9" t="s">
        <v>20</v>
      </c>
      <c r="K4" s="9" t="s">
        <v>19</v>
      </c>
    </row>
    <row r="5" spans="1:11">
      <c r="A5" s="6" t="s">
        <v>1</v>
      </c>
      <c r="B5" s="7"/>
      <c r="C5" s="7">
        <v>17216.599999999999</v>
      </c>
      <c r="D5" s="14" t="s">
        <v>25</v>
      </c>
      <c r="E5" s="7"/>
      <c r="F5" s="7"/>
      <c r="G5" s="7"/>
      <c r="H5" s="7"/>
      <c r="I5" s="7"/>
      <c r="J5" s="12"/>
      <c r="K5" s="10">
        <f>K6+K7+K8</f>
        <v>2.0831432668025864</v>
      </c>
    </row>
    <row r="6" spans="1:11">
      <c r="A6" s="2" t="s">
        <v>3</v>
      </c>
      <c r="B6" s="2">
        <f t="shared" ref="B6:B8" si="0">2335.4</f>
        <v>2335.4</v>
      </c>
      <c r="C6" s="2"/>
      <c r="D6" s="15"/>
      <c r="E6" s="2">
        <v>1.7399999999999999E-2</v>
      </c>
      <c r="F6" s="2" t="s">
        <v>8</v>
      </c>
      <c r="G6" s="2">
        <f>B6*E6</f>
        <v>40.635959999999997</v>
      </c>
      <c r="H6" s="15" t="s">
        <v>11</v>
      </c>
      <c r="I6" s="2">
        <v>17.5</v>
      </c>
      <c r="J6" s="13">
        <f>I6*G6</f>
        <v>711.12929999999994</v>
      </c>
      <c r="K6" s="11">
        <f>J6/17216.1</f>
        <v>4.1306062348615544E-2</v>
      </c>
    </row>
    <row r="7" spans="1:11">
      <c r="A7" s="2" t="s">
        <v>4</v>
      </c>
      <c r="B7" s="2">
        <f t="shared" si="0"/>
        <v>2335.4</v>
      </c>
      <c r="C7" s="2"/>
      <c r="D7" s="15"/>
      <c r="E7" s="2">
        <v>1.7399999999999999E-2</v>
      </c>
      <c r="F7" s="2" t="str">
        <f>F6</f>
        <v>куб.м./кв.м</v>
      </c>
      <c r="G7" s="2">
        <f>B7*E7</f>
        <v>40.635959999999997</v>
      </c>
      <c r="H7" s="15" t="str">
        <f>H6</f>
        <v xml:space="preserve">куб. м. </v>
      </c>
      <c r="I7" s="2">
        <v>161.61000000000001</v>
      </c>
      <c r="J7" s="13">
        <f t="shared" ref="J7:J27" si="1">I7*G7</f>
        <v>6567.1774955999999</v>
      </c>
      <c r="K7" s="11">
        <f t="shared" ref="K7:K8" si="2">J7/17216.1</f>
        <v>0.38145558492341475</v>
      </c>
    </row>
    <row r="8" spans="1:11">
      <c r="A8" s="2" t="s">
        <v>5</v>
      </c>
      <c r="B8" s="2">
        <f t="shared" si="0"/>
        <v>2335.4</v>
      </c>
      <c r="C8" s="2"/>
      <c r="D8" s="15"/>
      <c r="E8" s="2">
        <v>4.5</v>
      </c>
      <c r="F8" s="2" t="s">
        <v>9</v>
      </c>
      <c r="G8" s="2">
        <f>B8*E8</f>
        <v>10509.300000000001</v>
      </c>
      <c r="H8" s="15" t="s">
        <v>12</v>
      </c>
      <c r="I8" s="2">
        <v>2.72</v>
      </c>
      <c r="J8" s="13">
        <f t="shared" si="1"/>
        <v>28585.296000000006</v>
      </c>
      <c r="K8" s="11">
        <f t="shared" si="2"/>
        <v>1.6603816195305561</v>
      </c>
    </row>
    <row r="9" spans="1:11" hidden="1">
      <c r="A9" s="6" t="s">
        <v>13</v>
      </c>
      <c r="B9" s="7"/>
      <c r="C9" s="7">
        <v>4459</v>
      </c>
      <c r="D9" s="14" t="s">
        <v>25</v>
      </c>
      <c r="E9" s="7"/>
      <c r="F9" s="7"/>
      <c r="G9" s="7"/>
      <c r="H9" s="14"/>
      <c r="I9" s="7"/>
      <c r="J9" s="12"/>
      <c r="K9" s="10">
        <f>K10+K11+K12</f>
        <v>1.8945096100919492</v>
      </c>
    </row>
    <row r="10" spans="1:11" hidden="1">
      <c r="A10" s="2" t="s">
        <v>3</v>
      </c>
      <c r="B10" s="2">
        <v>550.1</v>
      </c>
      <c r="C10" s="2"/>
      <c r="D10" s="15"/>
      <c r="E10" s="2">
        <v>1.7399999999999999E-2</v>
      </c>
      <c r="F10" s="2" t="str">
        <f>F6</f>
        <v>куб.м./кв.м</v>
      </c>
      <c r="G10" s="2">
        <f t="shared" ref="G10:G12" si="3">B10*E10</f>
        <v>9.5717400000000001</v>
      </c>
      <c r="H10" s="15" t="str">
        <f>H6</f>
        <v xml:space="preserve">куб. м. </v>
      </c>
      <c r="I10" s="2">
        <v>17.5</v>
      </c>
      <c r="J10" s="13">
        <f t="shared" si="1"/>
        <v>167.50545</v>
      </c>
      <c r="K10" s="11">
        <f>J10/4459</f>
        <v>3.7565698587127161E-2</v>
      </c>
    </row>
    <row r="11" spans="1:11" hidden="1">
      <c r="A11" s="2" t="s">
        <v>4</v>
      </c>
      <c r="B11" s="2">
        <f>B10</f>
        <v>550.1</v>
      </c>
      <c r="C11" s="2"/>
      <c r="D11" s="15"/>
      <c r="E11" s="2">
        <f>E10</f>
        <v>1.7399999999999999E-2</v>
      </c>
      <c r="F11" s="2" t="str">
        <f>F7</f>
        <v>куб.м./кв.м</v>
      </c>
      <c r="G11" s="2">
        <f t="shared" si="3"/>
        <v>9.5717400000000001</v>
      </c>
      <c r="H11" s="15" t="str">
        <f>H7</f>
        <v xml:space="preserve">куб. м. </v>
      </c>
      <c r="I11" s="2">
        <v>161.61000000000001</v>
      </c>
      <c r="J11" s="13">
        <f t="shared" si="1"/>
        <v>1546.8889014000001</v>
      </c>
      <c r="K11" s="11">
        <f t="shared" ref="K11:K12" si="4">J11/4459</f>
        <v>0.34691385992374973</v>
      </c>
    </row>
    <row r="12" spans="1:11" hidden="1">
      <c r="A12" s="2" t="s">
        <v>5</v>
      </c>
      <c r="B12" s="2">
        <f>B11</f>
        <v>550.1</v>
      </c>
      <c r="C12" s="2"/>
      <c r="D12" s="15"/>
      <c r="E12" s="2">
        <f>E8</f>
        <v>4.5</v>
      </c>
      <c r="F12" s="2" t="str">
        <f>F8</f>
        <v>кВт.ч/кв. м.</v>
      </c>
      <c r="G12" s="2">
        <f t="shared" si="3"/>
        <v>2475.4500000000003</v>
      </c>
      <c r="H12" s="15" t="str">
        <f>H8</f>
        <v>кВт.ч.</v>
      </c>
      <c r="I12" s="2">
        <v>2.72</v>
      </c>
      <c r="J12" s="13">
        <f t="shared" si="1"/>
        <v>6733.2240000000011</v>
      </c>
      <c r="K12" s="11">
        <f t="shared" si="4"/>
        <v>1.5100300515810723</v>
      </c>
    </row>
    <row r="13" spans="1:11" hidden="1">
      <c r="A13" s="6" t="s">
        <v>14</v>
      </c>
      <c r="B13" s="7"/>
      <c r="C13" s="7">
        <v>3986.1</v>
      </c>
      <c r="D13" s="14" t="s">
        <v>25</v>
      </c>
      <c r="E13" s="7"/>
      <c r="F13" s="7"/>
      <c r="G13" s="7"/>
      <c r="H13" s="14"/>
      <c r="I13" s="7"/>
      <c r="J13" s="12"/>
      <c r="K13" s="10">
        <f>K14+K16</f>
        <v>1.5137642056145106</v>
      </c>
    </row>
    <row r="14" spans="1:11" hidden="1">
      <c r="A14" s="2" t="s">
        <v>3</v>
      </c>
      <c r="B14" s="2">
        <v>472.7</v>
      </c>
      <c r="C14" s="2"/>
      <c r="D14" s="15"/>
      <c r="E14" s="2">
        <v>0.03</v>
      </c>
      <c r="F14" s="2" t="str">
        <f>F10</f>
        <v>куб.м./кв.м</v>
      </c>
      <c r="G14" s="2">
        <f>B14*E14</f>
        <v>14.180999999999999</v>
      </c>
      <c r="H14" s="15" t="str">
        <f>H10</f>
        <v xml:space="preserve">куб. м. </v>
      </c>
      <c r="I14" s="2">
        <v>17.5</v>
      </c>
      <c r="J14" s="13">
        <f t="shared" si="1"/>
        <v>248.16749999999999</v>
      </c>
      <c r="K14" s="11">
        <f>J14/3986.1</f>
        <v>6.225822232257093E-2</v>
      </c>
    </row>
    <row r="15" spans="1:11" hidden="1">
      <c r="A15" s="2" t="s">
        <v>21</v>
      </c>
      <c r="B15" s="2">
        <f>B14</f>
        <v>472.7</v>
      </c>
      <c r="C15" s="2"/>
      <c r="D15" s="15"/>
      <c r="E15" s="2">
        <f>E11</f>
        <v>1.7399999999999999E-2</v>
      </c>
      <c r="F15" s="2" t="str">
        <f>F11</f>
        <v>куб.м./кв.м</v>
      </c>
      <c r="G15" s="2">
        <f t="shared" ref="G15:G27" si="5">B15*E15</f>
        <v>8.2249799999999986</v>
      </c>
      <c r="H15" s="15" t="str">
        <f>H11</f>
        <v xml:space="preserve">куб. м. </v>
      </c>
      <c r="I15" s="2">
        <v>17.5</v>
      </c>
      <c r="J15" s="13">
        <f t="shared" si="1"/>
        <v>143.93714999999997</v>
      </c>
      <c r="K15" s="11">
        <f t="shared" ref="K15:K16" si="6">J15/3986.1</f>
        <v>3.6109768947091135E-2</v>
      </c>
    </row>
    <row r="16" spans="1:11" hidden="1">
      <c r="A16" s="2" t="s">
        <v>5</v>
      </c>
      <c r="B16" s="2">
        <f>B15</f>
        <v>472.7</v>
      </c>
      <c r="C16" s="2"/>
      <c r="D16" s="15"/>
      <c r="E16" s="2">
        <v>4.5</v>
      </c>
      <c r="F16" s="2" t="str">
        <f>F12</f>
        <v>кВт.ч/кв. м.</v>
      </c>
      <c r="G16" s="2">
        <f t="shared" si="5"/>
        <v>2127.15</v>
      </c>
      <c r="H16" s="15" t="str">
        <f>H12</f>
        <v>кВт.ч.</v>
      </c>
      <c r="I16" s="2">
        <v>2.72</v>
      </c>
      <c r="J16" s="13">
        <f t="shared" si="1"/>
        <v>5785.8480000000009</v>
      </c>
      <c r="K16" s="11">
        <f t="shared" si="6"/>
        <v>1.4515059832919397</v>
      </c>
    </row>
    <row r="17" spans="1:11" hidden="1">
      <c r="A17" s="6" t="s">
        <v>15</v>
      </c>
      <c r="B17" s="7"/>
      <c r="C17" s="7">
        <v>4442.8999999999996</v>
      </c>
      <c r="D17" s="14" t="s">
        <v>25</v>
      </c>
      <c r="E17" s="7"/>
      <c r="F17" s="7"/>
      <c r="G17" s="7"/>
      <c r="H17" s="14"/>
      <c r="I17" s="7"/>
      <c r="J17" s="12"/>
      <c r="K17" s="10">
        <f>K18+K19</f>
        <v>1.774153705912805</v>
      </c>
    </row>
    <row r="18" spans="1:11" hidden="1">
      <c r="A18" s="2" t="s">
        <v>3</v>
      </c>
      <c r="B18" s="2">
        <v>617.5</v>
      </c>
      <c r="C18" s="2"/>
      <c r="D18" s="15"/>
      <c r="E18" s="2">
        <v>0.03</v>
      </c>
      <c r="F18" s="2" t="str">
        <f>F14</f>
        <v>куб.м./кв.м</v>
      </c>
      <c r="G18" s="2">
        <f t="shared" si="5"/>
        <v>18.524999999999999</v>
      </c>
      <c r="H18" s="15" t="str">
        <f>H14</f>
        <v xml:space="preserve">куб. м. </v>
      </c>
      <c r="I18" s="2">
        <v>17.5</v>
      </c>
      <c r="J18" s="13">
        <f t="shared" si="1"/>
        <v>324.1875</v>
      </c>
      <c r="K18" s="11">
        <f>J18/4442.9</f>
        <v>7.2967543721443207E-2</v>
      </c>
    </row>
    <row r="19" spans="1:11" hidden="1">
      <c r="A19" s="2" t="s">
        <v>5</v>
      </c>
      <c r="B19" s="2">
        <v>617.5</v>
      </c>
      <c r="C19" s="2"/>
      <c r="D19" s="15"/>
      <c r="E19" s="2">
        <v>4.5</v>
      </c>
      <c r="F19" s="2" t="str">
        <f>F16</f>
        <v>кВт.ч/кв. м.</v>
      </c>
      <c r="G19" s="2">
        <f t="shared" si="5"/>
        <v>2778.75</v>
      </c>
      <c r="H19" s="15" t="str">
        <f>H16</f>
        <v>кВт.ч.</v>
      </c>
      <c r="I19" s="2">
        <v>2.72</v>
      </c>
      <c r="J19" s="13">
        <f t="shared" si="1"/>
        <v>7558.2000000000007</v>
      </c>
      <c r="K19" s="11">
        <f>J19/4442.9</f>
        <v>1.7011861621913618</v>
      </c>
    </row>
    <row r="20" spans="1:11" hidden="1">
      <c r="A20" s="6" t="s">
        <v>16</v>
      </c>
      <c r="B20" s="7"/>
      <c r="C20" s="7">
        <v>17130.900000000001</v>
      </c>
      <c r="D20" s="14" t="s">
        <v>26</v>
      </c>
      <c r="E20" s="7"/>
      <c r="F20" s="7"/>
      <c r="G20" s="7"/>
      <c r="H20" s="14"/>
      <c r="I20" s="7"/>
      <c r="J20" s="12"/>
      <c r="K20" s="10">
        <f>K21+K22+K23</f>
        <v>2.2662130390113773</v>
      </c>
    </row>
    <row r="21" spans="1:11" hidden="1">
      <c r="A21" s="3" t="s">
        <v>21</v>
      </c>
      <c r="B21" s="2">
        <v>3106.9</v>
      </c>
      <c r="C21" s="2"/>
      <c r="D21" s="15"/>
      <c r="E21" s="2">
        <v>7.3000000000000001E-3</v>
      </c>
      <c r="F21" s="2" t="str">
        <f>F22</f>
        <v>куб.м./кв.м</v>
      </c>
      <c r="G21" s="4">
        <f>G22</f>
        <v>22.68037</v>
      </c>
      <c r="H21" s="15" t="str">
        <f>H22</f>
        <v xml:space="preserve">куб. м. </v>
      </c>
      <c r="I21" s="2">
        <v>17.5</v>
      </c>
      <c r="J21" s="13">
        <f t="shared" si="1"/>
        <v>396.906475</v>
      </c>
      <c r="K21" s="11">
        <f>J21/17130.9</f>
        <v>2.3169038112416742E-2</v>
      </c>
    </row>
    <row r="22" spans="1:11" hidden="1">
      <c r="A22" s="2" t="s">
        <v>3</v>
      </c>
      <c r="B22" s="2">
        <v>3106.9</v>
      </c>
      <c r="C22" s="2"/>
      <c r="D22" s="15"/>
      <c r="E22" s="2">
        <v>7.3000000000000001E-3</v>
      </c>
      <c r="F22" s="2" t="str">
        <f>F18</f>
        <v>куб.м./кв.м</v>
      </c>
      <c r="G22" s="2">
        <f t="shared" si="5"/>
        <v>22.68037</v>
      </c>
      <c r="H22" s="15" t="str">
        <f>H18</f>
        <v xml:space="preserve">куб. м. </v>
      </c>
      <c r="I22" s="2">
        <v>17.5</v>
      </c>
      <c r="J22" s="13">
        <f t="shared" si="1"/>
        <v>396.906475</v>
      </c>
      <c r="K22" s="11">
        <f>J22/17130.9</f>
        <v>2.3169038112416742E-2</v>
      </c>
    </row>
    <row r="23" spans="1:11" hidden="1">
      <c r="A23" s="2" t="s">
        <v>5</v>
      </c>
      <c r="B23" s="2">
        <v>3106.9</v>
      </c>
      <c r="C23" s="2"/>
      <c r="D23" s="15"/>
      <c r="E23" s="2">
        <v>4.5</v>
      </c>
      <c r="F23" s="2" t="str">
        <f>F19</f>
        <v>кВт.ч/кв. м.</v>
      </c>
      <c r="G23" s="2">
        <f t="shared" si="5"/>
        <v>13981.050000000001</v>
      </c>
      <c r="H23" s="15" t="str">
        <f>H19</f>
        <v>кВт.ч.</v>
      </c>
      <c r="I23" s="2">
        <v>2.72</v>
      </c>
      <c r="J23" s="13">
        <f t="shared" si="1"/>
        <v>38028.456000000006</v>
      </c>
      <c r="K23" s="11">
        <f>J23/17130.9</f>
        <v>2.2198749627865437</v>
      </c>
    </row>
    <row r="24" spans="1:11" hidden="1">
      <c r="A24" s="6" t="s">
        <v>17</v>
      </c>
      <c r="B24" s="7"/>
      <c r="C24" s="7">
        <v>10907</v>
      </c>
      <c r="D24" s="14" t="s">
        <v>26</v>
      </c>
      <c r="E24" s="7"/>
      <c r="F24" s="7"/>
      <c r="G24" s="7"/>
      <c r="H24" s="14"/>
      <c r="I24" s="7"/>
      <c r="J24" s="12"/>
      <c r="K24" s="10">
        <f>K25+K26+K27</f>
        <v>2.6278699825799952</v>
      </c>
    </row>
    <row r="25" spans="1:11" hidden="1">
      <c r="A25" s="2" t="s">
        <v>3</v>
      </c>
      <c r="B25" s="2">
        <v>2293.8000000000002</v>
      </c>
      <c r="C25" s="2"/>
      <c r="D25" s="15"/>
      <c r="E25" s="2">
        <v>7.3000000000000001E-3</v>
      </c>
      <c r="F25" s="2" t="str">
        <f>F22</f>
        <v>куб.м./кв.м</v>
      </c>
      <c r="G25" s="2">
        <f t="shared" si="5"/>
        <v>16.74474</v>
      </c>
      <c r="H25" s="15" t="str">
        <f>H22</f>
        <v xml:space="preserve">куб. м. </v>
      </c>
      <c r="I25" s="2">
        <v>17.5</v>
      </c>
      <c r="J25" s="13">
        <f t="shared" si="1"/>
        <v>293.03295000000003</v>
      </c>
      <c r="K25" s="11">
        <f>J25/10907</f>
        <v>2.6866503163106265E-2</v>
      </c>
    </row>
    <row r="26" spans="1:11" hidden="1">
      <c r="A26" s="2" t="s">
        <v>21</v>
      </c>
      <c r="B26" s="2">
        <v>2293.8000000000002</v>
      </c>
      <c r="C26" s="2"/>
      <c r="D26" s="15"/>
      <c r="E26" s="2">
        <v>7.3000000000000001E-3</v>
      </c>
      <c r="F26" s="2" t="str">
        <f>F23</f>
        <v>кВт.ч/кв. м.</v>
      </c>
      <c r="G26" s="2">
        <f t="shared" si="5"/>
        <v>16.74474</v>
      </c>
      <c r="H26" s="15" t="s">
        <v>11</v>
      </c>
      <c r="I26" s="2">
        <v>17.5</v>
      </c>
      <c r="J26" s="13">
        <f t="shared" si="1"/>
        <v>293.03295000000003</v>
      </c>
      <c r="K26" s="11">
        <f>J26/10907</f>
        <v>2.6866503163106265E-2</v>
      </c>
    </row>
    <row r="27" spans="1:11" hidden="1">
      <c r="A27" s="2" t="s">
        <v>5</v>
      </c>
      <c r="B27" s="2">
        <f>B25</f>
        <v>2293.8000000000002</v>
      </c>
      <c r="C27" s="2"/>
      <c r="D27" s="15"/>
      <c r="E27" s="2">
        <v>4.5</v>
      </c>
      <c r="F27" s="2" t="str">
        <f>F23</f>
        <v>кВт.ч/кв. м.</v>
      </c>
      <c r="G27" s="2">
        <f t="shared" si="5"/>
        <v>10322.1</v>
      </c>
      <c r="H27" s="15" t="str">
        <f>H23</f>
        <v>кВт.ч.</v>
      </c>
      <c r="I27" s="2">
        <v>2.72</v>
      </c>
      <c r="J27" s="13">
        <f t="shared" si="1"/>
        <v>28076.112000000005</v>
      </c>
      <c r="K27" s="11">
        <f>J27/10907</f>
        <v>2.5741369762537825</v>
      </c>
    </row>
    <row r="29" spans="1:11">
      <c r="A29" s="17" t="s">
        <v>27</v>
      </c>
      <c r="B29" s="18"/>
      <c r="C29" s="18"/>
      <c r="D29" s="18"/>
      <c r="E29" s="18"/>
      <c r="F29" s="18"/>
      <c r="G29" s="18"/>
      <c r="H29" s="18"/>
      <c r="I29" s="18"/>
      <c r="J29" s="19"/>
      <c r="K29" s="19"/>
    </row>
    <row r="30" spans="1:11" ht="48" customHeight="1">
      <c r="A30" s="26" t="s">
        <v>28</v>
      </c>
      <c r="B30" s="27"/>
      <c r="C30" s="27"/>
      <c r="D30" s="27"/>
      <c r="E30" s="27"/>
      <c r="F30" s="27"/>
      <c r="G30" s="27"/>
      <c r="H30" s="27"/>
      <c r="I30" s="27"/>
      <c r="J30" s="19"/>
      <c r="K30" s="19"/>
    </row>
    <row r="31" spans="1:11">
      <c r="A31" s="28" t="s">
        <v>29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11" ht="25.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>
      <c r="A33" s="18"/>
      <c r="B33" s="18"/>
      <c r="C33" s="18"/>
      <c r="D33" s="18"/>
      <c r="E33" s="18"/>
      <c r="F33" s="18"/>
      <c r="G33" s="18"/>
      <c r="H33" s="18"/>
      <c r="I33" s="18"/>
      <c r="J33" s="19"/>
      <c r="K33" s="19"/>
    </row>
    <row r="34" spans="1:11" ht="90.75" customHeight="1">
      <c r="A34" s="30" t="s">
        <v>31</v>
      </c>
      <c r="B34" s="30"/>
      <c r="C34" s="30"/>
      <c r="D34" s="30"/>
      <c r="E34" s="30"/>
      <c r="F34" s="30"/>
      <c r="G34" s="30"/>
      <c r="H34" s="30"/>
      <c r="I34" s="30"/>
      <c r="J34" s="31"/>
      <c r="K34" s="31"/>
    </row>
    <row r="35" spans="1:11">
      <c r="A35" s="18"/>
      <c r="B35" s="18"/>
      <c r="C35" s="18"/>
      <c r="D35" s="18"/>
      <c r="E35" s="18"/>
      <c r="F35" s="18"/>
      <c r="G35" s="18"/>
      <c r="H35" s="18"/>
      <c r="I35" s="18"/>
      <c r="J35" s="19"/>
      <c r="K35" s="19"/>
    </row>
  </sheetData>
  <mergeCells count="3">
    <mergeCell ref="A30:I30"/>
    <mergeCell ref="A31:K32"/>
    <mergeCell ref="A34:K3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K34"/>
  <sheetViews>
    <sheetView topLeftCell="A2" workbookViewId="0">
      <selection activeCell="A29" sqref="A29:K34"/>
    </sheetView>
  </sheetViews>
  <sheetFormatPr defaultRowHeight="15"/>
  <cols>
    <col min="1" max="1" width="17.42578125" customWidth="1"/>
    <col min="2" max="4" width="12.85546875" customWidth="1"/>
    <col min="5" max="6" width="12.5703125" customWidth="1"/>
    <col min="7" max="7" width="9.140625" customWidth="1"/>
    <col min="8" max="8" width="11.85546875" customWidth="1"/>
    <col min="9" max="9" width="9.140625" customWidth="1"/>
    <col min="10" max="10" width="9.140625" style="8" customWidth="1"/>
    <col min="11" max="11" width="9.140625" style="8"/>
  </cols>
  <sheetData>
    <row r="2" spans="1:11">
      <c r="A2" s="5" t="s">
        <v>22</v>
      </c>
      <c r="B2" s="5"/>
      <c r="C2" s="5"/>
      <c r="D2" s="5"/>
      <c r="E2" s="5"/>
      <c r="F2" s="5"/>
      <c r="G2" s="5"/>
      <c r="H2" s="5"/>
    </row>
    <row r="4" spans="1:11" ht="60">
      <c r="A4" s="1" t="s">
        <v>0</v>
      </c>
      <c r="B4" s="1" t="s">
        <v>2</v>
      </c>
      <c r="C4" s="1" t="s">
        <v>23</v>
      </c>
      <c r="D4" s="1" t="s">
        <v>24</v>
      </c>
      <c r="E4" s="1" t="s">
        <v>6</v>
      </c>
      <c r="F4" s="1" t="s">
        <v>7</v>
      </c>
      <c r="G4" s="1" t="s">
        <v>10</v>
      </c>
      <c r="H4" s="1" t="str">
        <f>F4</f>
        <v>Единица измерения</v>
      </c>
      <c r="I4" s="1" t="s">
        <v>18</v>
      </c>
      <c r="J4" s="9" t="s">
        <v>20</v>
      </c>
      <c r="K4" s="9" t="s">
        <v>19</v>
      </c>
    </row>
    <row r="5" spans="1:11" hidden="1">
      <c r="A5" s="6" t="s">
        <v>1</v>
      </c>
      <c r="B5" s="7"/>
      <c r="C5" s="7">
        <v>17216.599999999999</v>
      </c>
      <c r="D5" s="14" t="s">
        <v>25</v>
      </c>
      <c r="E5" s="7"/>
      <c r="F5" s="7"/>
      <c r="G5" s="7"/>
      <c r="H5" s="7"/>
      <c r="I5" s="7"/>
      <c r="J5" s="12"/>
      <c r="K5" s="10">
        <f>K6+K7+K8</f>
        <v>2.0831432668025864</v>
      </c>
    </row>
    <row r="6" spans="1:11" hidden="1">
      <c r="A6" s="2" t="s">
        <v>3</v>
      </c>
      <c r="B6" s="2">
        <f t="shared" ref="B6:B8" si="0">2335.4</f>
        <v>2335.4</v>
      </c>
      <c r="C6" s="2"/>
      <c r="D6" s="15"/>
      <c r="E6" s="2">
        <v>1.7399999999999999E-2</v>
      </c>
      <c r="F6" s="2" t="s">
        <v>8</v>
      </c>
      <c r="G6" s="2">
        <f>B6*E6</f>
        <v>40.635959999999997</v>
      </c>
      <c r="H6" s="15" t="s">
        <v>11</v>
      </c>
      <c r="I6" s="2">
        <v>17.5</v>
      </c>
      <c r="J6" s="13">
        <f>I6*G6</f>
        <v>711.12929999999994</v>
      </c>
      <c r="K6" s="11">
        <f>J6/17216.1</f>
        <v>4.1306062348615544E-2</v>
      </c>
    </row>
    <row r="7" spans="1:11" hidden="1">
      <c r="A7" s="2" t="s">
        <v>4</v>
      </c>
      <c r="B7" s="2">
        <f t="shared" si="0"/>
        <v>2335.4</v>
      </c>
      <c r="C7" s="2"/>
      <c r="D7" s="15"/>
      <c r="E7" s="2">
        <v>1.7399999999999999E-2</v>
      </c>
      <c r="F7" s="2" t="str">
        <f>F6</f>
        <v>куб.м./кв.м</v>
      </c>
      <c r="G7" s="2">
        <f>B7*E7</f>
        <v>40.635959999999997</v>
      </c>
      <c r="H7" s="15" t="str">
        <f>H6</f>
        <v xml:space="preserve">куб. м. </v>
      </c>
      <c r="I7" s="2">
        <v>161.61000000000001</v>
      </c>
      <c r="J7" s="13">
        <f t="shared" ref="J7:J27" si="1">I7*G7</f>
        <v>6567.1774955999999</v>
      </c>
      <c r="K7" s="11">
        <f t="shared" ref="K7:K8" si="2">J7/17216.1</f>
        <v>0.38145558492341475</v>
      </c>
    </row>
    <row r="8" spans="1:11" hidden="1">
      <c r="A8" s="2" t="s">
        <v>5</v>
      </c>
      <c r="B8" s="2">
        <f t="shared" si="0"/>
        <v>2335.4</v>
      </c>
      <c r="C8" s="2"/>
      <c r="D8" s="15"/>
      <c r="E8" s="2">
        <v>4.5</v>
      </c>
      <c r="F8" s="2" t="s">
        <v>9</v>
      </c>
      <c r="G8" s="2">
        <f>B8*E8</f>
        <v>10509.300000000001</v>
      </c>
      <c r="H8" s="15" t="s">
        <v>12</v>
      </c>
      <c r="I8" s="2">
        <v>2.72</v>
      </c>
      <c r="J8" s="13">
        <f t="shared" si="1"/>
        <v>28585.296000000006</v>
      </c>
      <c r="K8" s="11">
        <f t="shared" si="2"/>
        <v>1.6603816195305561</v>
      </c>
    </row>
    <row r="9" spans="1:11">
      <c r="A9" s="6" t="s">
        <v>13</v>
      </c>
      <c r="B9" s="7"/>
      <c r="C9" s="7">
        <v>4459</v>
      </c>
      <c r="D9" s="14" t="s">
        <v>25</v>
      </c>
      <c r="E9" s="7"/>
      <c r="F9" s="7"/>
      <c r="G9" s="7"/>
      <c r="H9" s="14"/>
      <c r="I9" s="7"/>
      <c r="J9" s="12"/>
      <c r="K9" s="10">
        <f>K10+K11+K12</f>
        <v>1.8945096100919492</v>
      </c>
    </row>
    <row r="10" spans="1:11">
      <c r="A10" s="2" t="s">
        <v>3</v>
      </c>
      <c r="B10" s="2">
        <v>550.1</v>
      </c>
      <c r="C10" s="2"/>
      <c r="D10" s="15"/>
      <c r="E10" s="2">
        <v>1.7399999999999999E-2</v>
      </c>
      <c r="F10" s="2" t="str">
        <f>F6</f>
        <v>куб.м./кв.м</v>
      </c>
      <c r="G10" s="2">
        <f t="shared" ref="G10:G12" si="3">B10*E10</f>
        <v>9.5717400000000001</v>
      </c>
      <c r="H10" s="15" t="str">
        <f>H6</f>
        <v xml:space="preserve">куб. м. </v>
      </c>
      <c r="I10" s="2">
        <v>17.5</v>
      </c>
      <c r="J10" s="13">
        <f t="shared" si="1"/>
        <v>167.50545</v>
      </c>
      <c r="K10" s="11">
        <f>J10/4459</f>
        <v>3.7565698587127161E-2</v>
      </c>
    </row>
    <row r="11" spans="1:11">
      <c r="A11" s="2" t="s">
        <v>4</v>
      </c>
      <c r="B11" s="2">
        <f>B10</f>
        <v>550.1</v>
      </c>
      <c r="C11" s="2"/>
      <c r="D11" s="15"/>
      <c r="E11" s="2">
        <f>E10</f>
        <v>1.7399999999999999E-2</v>
      </c>
      <c r="F11" s="2" t="str">
        <f>F7</f>
        <v>куб.м./кв.м</v>
      </c>
      <c r="G11" s="2">
        <f t="shared" si="3"/>
        <v>9.5717400000000001</v>
      </c>
      <c r="H11" s="15" t="str">
        <f>H7</f>
        <v xml:space="preserve">куб. м. </v>
      </c>
      <c r="I11" s="2">
        <v>161.61000000000001</v>
      </c>
      <c r="J11" s="13">
        <f t="shared" si="1"/>
        <v>1546.8889014000001</v>
      </c>
      <c r="K11" s="11">
        <f t="shared" ref="K11:K12" si="4">J11/4459</f>
        <v>0.34691385992374973</v>
      </c>
    </row>
    <row r="12" spans="1:11">
      <c r="A12" s="2" t="s">
        <v>5</v>
      </c>
      <c r="B12" s="2">
        <f>B11</f>
        <v>550.1</v>
      </c>
      <c r="C12" s="2"/>
      <c r="D12" s="15"/>
      <c r="E12" s="2">
        <f>E8</f>
        <v>4.5</v>
      </c>
      <c r="F12" s="2" t="str">
        <f>F8</f>
        <v>кВт.ч/кв. м.</v>
      </c>
      <c r="G12" s="2">
        <f t="shared" si="3"/>
        <v>2475.4500000000003</v>
      </c>
      <c r="H12" s="15" t="str">
        <f>H8</f>
        <v>кВт.ч.</v>
      </c>
      <c r="I12" s="2">
        <v>2.72</v>
      </c>
      <c r="J12" s="13">
        <f t="shared" si="1"/>
        <v>6733.2240000000011</v>
      </c>
      <c r="K12" s="11">
        <f t="shared" si="4"/>
        <v>1.5100300515810723</v>
      </c>
    </row>
    <row r="13" spans="1:11" hidden="1">
      <c r="A13" s="6" t="s">
        <v>30</v>
      </c>
      <c r="B13" s="7"/>
      <c r="C13" s="7">
        <v>3986.1</v>
      </c>
      <c r="D13" s="14" t="s">
        <v>25</v>
      </c>
      <c r="E13" s="7"/>
      <c r="F13" s="7"/>
      <c r="G13" s="7"/>
      <c r="H13" s="14"/>
      <c r="I13" s="7"/>
      <c r="J13" s="12"/>
      <c r="K13" s="10">
        <f>K14+K16</f>
        <v>1.5137642056145106</v>
      </c>
    </row>
    <row r="14" spans="1:11" hidden="1">
      <c r="A14" s="2" t="s">
        <v>3</v>
      </c>
      <c r="B14" s="2">
        <v>472.7</v>
      </c>
      <c r="C14" s="2"/>
      <c r="D14" s="15"/>
      <c r="E14" s="2">
        <v>0.03</v>
      </c>
      <c r="F14" s="2" t="str">
        <f>F10</f>
        <v>куб.м./кв.м</v>
      </c>
      <c r="G14" s="2">
        <f>B14*E14</f>
        <v>14.180999999999999</v>
      </c>
      <c r="H14" s="15" t="str">
        <f>H10</f>
        <v xml:space="preserve">куб. м. </v>
      </c>
      <c r="I14" s="2">
        <v>17.5</v>
      </c>
      <c r="J14" s="13">
        <f t="shared" si="1"/>
        <v>248.16749999999999</v>
      </c>
      <c r="K14" s="11">
        <f>J14/3986.1</f>
        <v>6.225822232257093E-2</v>
      </c>
    </row>
    <row r="15" spans="1:11" hidden="1">
      <c r="A15" s="2" t="s">
        <v>21</v>
      </c>
      <c r="B15" s="2">
        <f>B14</f>
        <v>472.7</v>
      </c>
      <c r="C15" s="2"/>
      <c r="D15" s="15"/>
      <c r="E15" s="2">
        <f>E11</f>
        <v>1.7399999999999999E-2</v>
      </c>
      <c r="F15" s="2" t="str">
        <f>F11</f>
        <v>куб.м./кв.м</v>
      </c>
      <c r="G15" s="2">
        <f t="shared" ref="G15:G27" si="5">B15*E15</f>
        <v>8.2249799999999986</v>
      </c>
      <c r="H15" s="15" t="str">
        <f>H11</f>
        <v xml:space="preserve">куб. м. </v>
      </c>
      <c r="I15" s="2">
        <v>17.5</v>
      </c>
      <c r="J15" s="13">
        <f t="shared" si="1"/>
        <v>143.93714999999997</v>
      </c>
      <c r="K15" s="11">
        <f t="shared" ref="K15:K16" si="6">J15/3986.1</f>
        <v>3.6109768947091135E-2</v>
      </c>
    </row>
    <row r="16" spans="1:11" hidden="1">
      <c r="A16" s="2" t="s">
        <v>5</v>
      </c>
      <c r="B16" s="2">
        <f>B15</f>
        <v>472.7</v>
      </c>
      <c r="C16" s="2"/>
      <c r="D16" s="15"/>
      <c r="E16" s="2">
        <v>4.5</v>
      </c>
      <c r="F16" s="2" t="str">
        <f>F12</f>
        <v>кВт.ч/кв. м.</v>
      </c>
      <c r="G16" s="2">
        <f t="shared" si="5"/>
        <v>2127.15</v>
      </c>
      <c r="H16" s="15" t="str">
        <f>H12</f>
        <v>кВт.ч.</v>
      </c>
      <c r="I16" s="2">
        <v>2.72</v>
      </c>
      <c r="J16" s="13">
        <f t="shared" si="1"/>
        <v>5785.8480000000009</v>
      </c>
      <c r="K16" s="11">
        <f t="shared" si="6"/>
        <v>1.4515059832919397</v>
      </c>
    </row>
    <row r="17" spans="1:11" hidden="1">
      <c r="A17" s="6" t="s">
        <v>15</v>
      </c>
      <c r="B17" s="7"/>
      <c r="C17" s="7">
        <v>4442.8999999999996</v>
      </c>
      <c r="D17" s="14" t="s">
        <v>25</v>
      </c>
      <c r="E17" s="7"/>
      <c r="F17" s="7"/>
      <c r="G17" s="7"/>
      <c r="H17" s="14"/>
      <c r="I17" s="7"/>
      <c r="J17" s="12"/>
      <c r="K17" s="10">
        <f>K18+K19</f>
        <v>1.774153705912805</v>
      </c>
    </row>
    <row r="18" spans="1:11" hidden="1">
      <c r="A18" s="2" t="s">
        <v>3</v>
      </c>
      <c r="B18" s="2">
        <v>617.5</v>
      </c>
      <c r="C18" s="2"/>
      <c r="D18" s="15"/>
      <c r="E18" s="2">
        <v>0.03</v>
      </c>
      <c r="F18" s="2" t="str">
        <f>F14</f>
        <v>куб.м./кв.м</v>
      </c>
      <c r="G18" s="2">
        <f t="shared" si="5"/>
        <v>18.524999999999999</v>
      </c>
      <c r="H18" s="15" t="str">
        <f>H14</f>
        <v xml:space="preserve">куб. м. </v>
      </c>
      <c r="I18" s="2">
        <v>17.5</v>
      </c>
      <c r="J18" s="13">
        <f t="shared" si="1"/>
        <v>324.1875</v>
      </c>
      <c r="K18" s="11">
        <f>J18/4442.9</f>
        <v>7.2967543721443207E-2</v>
      </c>
    </row>
    <row r="19" spans="1:11" hidden="1">
      <c r="A19" s="2" t="s">
        <v>5</v>
      </c>
      <c r="B19" s="2">
        <v>617.5</v>
      </c>
      <c r="C19" s="2"/>
      <c r="D19" s="15"/>
      <c r="E19" s="2">
        <v>4.5</v>
      </c>
      <c r="F19" s="2" t="str">
        <f>F16</f>
        <v>кВт.ч/кв. м.</v>
      </c>
      <c r="G19" s="2">
        <f t="shared" si="5"/>
        <v>2778.75</v>
      </c>
      <c r="H19" s="15" t="str">
        <f>H16</f>
        <v>кВт.ч.</v>
      </c>
      <c r="I19" s="2">
        <v>2.72</v>
      </c>
      <c r="J19" s="13">
        <f t="shared" si="1"/>
        <v>7558.2000000000007</v>
      </c>
      <c r="K19" s="11">
        <f>J19/4442.9</f>
        <v>1.7011861621913618</v>
      </c>
    </row>
    <row r="20" spans="1:11" hidden="1">
      <c r="A20" s="6" t="s">
        <v>16</v>
      </c>
      <c r="B20" s="7"/>
      <c r="C20" s="7">
        <v>17130.900000000001</v>
      </c>
      <c r="D20" s="14" t="s">
        <v>26</v>
      </c>
      <c r="E20" s="7"/>
      <c r="F20" s="7"/>
      <c r="G20" s="7"/>
      <c r="H20" s="14"/>
      <c r="I20" s="7"/>
      <c r="J20" s="12"/>
      <c r="K20" s="10">
        <f>K21+K22+K23</f>
        <v>2.2662130390113773</v>
      </c>
    </row>
    <row r="21" spans="1:11" hidden="1">
      <c r="A21" s="3" t="s">
        <v>21</v>
      </c>
      <c r="B21" s="2">
        <v>3106.9</v>
      </c>
      <c r="C21" s="2"/>
      <c r="D21" s="15"/>
      <c r="E21" s="2">
        <v>7.3000000000000001E-3</v>
      </c>
      <c r="F21" s="2" t="str">
        <f>F22</f>
        <v>куб.м./кв.м</v>
      </c>
      <c r="G21" s="4">
        <f>G22</f>
        <v>22.68037</v>
      </c>
      <c r="H21" s="15" t="str">
        <f>H22</f>
        <v xml:space="preserve">куб. м. </v>
      </c>
      <c r="I21" s="2">
        <v>17.5</v>
      </c>
      <c r="J21" s="13">
        <f t="shared" si="1"/>
        <v>396.906475</v>
      </c>
      <c r="K21" s="11">
        <f>J21/17130.9</f>
        <v>2.3169038112416742E-2</v>
      </c>
    </row>
    <row r="22" spans="1:11" hidden="1">
      <c r="A22" s="2" t="s">
        <v>3</v>
      </c>
      <c r="B22" s="2">
        <v>3106.9</v>
      </c>
      <c r="C22" s="2"/>
      <c r="D22" s="15"/>
      <c r="E22" s="2">
        <v>7.3000000000000001E-3</v>
      </c>
      <c r="F22" s="2" t="str">
        <f>F18</f>
        <v>куб.м./кв.м</v>
      </c>
      <c r="G22" s="2">
        <f t="shared" si="5"/>
        <v>22.68037</v>
      </c>
      <c r="H22" s="15" t="str">
        <f>H18</f>
        <v xml:space="preserve">куб. м. </v>
      </c>
      <c r="I22" s="2">
        <v>17.5</v>
      </c>
      <c r="J22" s="13">
        <f t="shared" si="1"/>
        <v>396.906475</v>
      </c>
      <c r="K22" s="11">
        <f>J22/17130.9</f>
        <v>2.3169038112416742E-2</v>
      </c>
    </row>
    <row r="23" spans="1:11" hidden="1">
      <c r="A23" s="2" t="s">
        <v>5</v>
      </c>
      <c r="B23" s="2">
        <v>3106.9</v>
      </c>
      <c r="C23" s="2"/>
      <c r="D23" s="15"/>
      <c r="E23" s="2">
        <v>4.5</v>
      </c>
      <c r="F23" s="2" t="str">
        <f>F19</f>
        <v>кВт.ч/кв. м.</v>
      </c>
      <c r="G23" s="2">
        <f t="shared" si="5"/>
        <v>13981.050000000001</v>
      </c>
      <c r="H23" s="15" t="str">
        <f>H19</f>
        <v>кВт.ч.</v>
      </c>
      <c r="I23" s="2">
        <v>2.72</v>
      </c>
      <c r="J23" s="13">
        <f t="shared" si="1"/>
        <v>38028.456000000006</v>
      </c>
      <c r="K23" s="11">
        <f>J23/17130.9</f>
        <v>2.2198749627865437</v>
      </c>
    </row>
    <row r="24" spans="1:11" hidden="1">
      <c r="A24" s="6" t="s">
        <v>17</v>
      </c>
      <c r="B24" s="7"/>
      <c r="C24" s="7">
        <v>10907</v>
      </c>
      <c r="D24" s="14" t="s">
        <v>26</v>
      </c>
      <c r="E24" s="7"/>
      <c r="F24" s="7"/>
      <c r="G24" s="7"/>
      <c r="H24" s="14"/>
      <c r="I24" s="7"/>
      <c r="J24" s="12"/>
      <c r="K24" s="10">
        <f>K25+K26+K27</f>
        <v>2.6278699825799952</v>
      </c>
    </row>
    <row r="25" spans="1:11" hidden="1">
      <c r="A25" s="2" t="s">
        <v>3</v>
      </c>
      <c r="B25" s="2">
        <v>2293.8000000000002</v>
      </c>
      <c r="C25" s="2"/>
      <c r="D25" s="15"/>
      <c r="E25" s="2">
        <v>7.3000000000000001E-3</v>
      </c>
      <c r="F25" s="2" t="str">
        <f>F22</f>
        <v>куб.м./кв.м</v>
      </c>
      <c r="G25" s="2">
        <f t="shared" si="5"/>
        <v>16.74474</v>
      </c>
      <c r="H25" s="15" t="str">
        <f>H22</f>
        <v xml:space="preserve">куб. м. </v>
      </c>
      <c r="I25" s="2">
        <v>17.5</v>
      </c>
      <c r="J25" s="13">
        <f t="shared" si="1"/>
        <v>293.03295000000003</v>
      </c>
      <c r="K25" s="11">
        <f>J25/10907</f>
        <v>2.6866503163106265E-2</v>
      </c>
    </row>
    <row r="26" spans="1:11" hidden="1">
      <c r="A26" s="2" t="s">
        <v>21</v>
      </c>
      <c r="B26" s="2">
        <v>2293.8000000000002</v>
      </c>
      <c r="C26" s="2"/>
      <c r="D26" s="15"/>
      <c r="E26" s="2">
        <v>7.3000000000000001E-3</v>
      </c>
      <c r="F26" s="2" t="str">
        <f>F23</f>
        <v>кВт.ч/кв. м.</v>
      </c>
      <c r="G26" s="2">
        <f t="shared" si="5"/>
        <v>16.74474</v>
      </c>
      <c r="H26" s="15" t="s">
        <v>11</v>
      </c>
      <c r="I26" s="2">
        <v>17.5</v>
      </c>
      <c r="J26" s="13">
        <f t="shared" si="1"/>
        <v>293.03295000000003</v>
      </c>
      <c r="K26" s="11">
        <f>J26/10907</f>
        <v>2.6866503163106265E-2</v>
      </c>
    </row>
    <row r="27" spans="1:11" hidden="1">
      <c r="A27" s="2" t="s">
        <v>5</v>
      </c>
      <c r="B27" s="2">
        <f>B25</f>
        <v>2293.8000000000002</v>
      </c>
      <c r="C27" s="2"/>
      <c r="D27" s="15"/>
      <c r="E27" s="2">
        <v>4.5</v>
      </c>
      <c r="F27" s="2" t="str">
        <f>F23</f>
        <v>кВт.ч/кв. м.</v>
      </c>
      <c r="G27" s="2">
        <f t="shared" si="5"/>
        <v>10322.1</v>
      </c>
      <c r="H27" s="15" t="str">
        <f>H23</f>
        <v>кВт.ч.</v>
      </c>
      <c r="I27" s="2">
        <v>2.72</v>
      </c>
      <c r="J27" s="13">
        <f t="shared" si="1"/>
        <v>28076.112000000005</v>
      </c>
      <c r="K27" s="11">
        <f>J27/10907</f>
        <v>2.5741369762537825</v>
      </c>
    </row>
    <row r="29" spans="1:11">
      <c r="A29" s="17" t="s">
        <v>27</v>
      </c>
      <c r="B29" s="18"/>
      <c r="C29" s="18"/>
      <c r="D29" s="18"/>
      <c r="E29" s="18"/>
      <c r="F29" s="18"/>
      <c r="G29" s="18"/>
      <c r="H29" s="18"/>
      <c r="I29" s="18"/>
      <c r="J29" s="19"/>
      <c r="K29" s="19"/>
    </row>
    <row r="30" spans="1:11" ht="54" customHeight="1">
      <c r="A30" s="26" t="s">
        <v>28</v>
      </c>
      <c r="B30" s="27"/>
      <c r="C30" s="27"/>
      <c r="D30" s="27"/>
      <c r="E30" s="27"/>
      <c r="F30" s="27"/>
      <c r="G30" s="27"/>
      <c r="H30" s="27"/>
      <c r="I30" s="27"/>
      <c r="J30" s="19"/>
      <c r="K30" s="19"/>
    </row>
    <row r="31" spans="1:11">
      <c r="A31" s="28" t="s">
        <v>29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11" ht="25.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>
      <c r="A33" s="18"/>
      <c r="B33" s="18"/>
      <c r="C33" s="18"/>
      <c r="D33" s="18"/>
      <c r="E33" s="18"/>
      <c r="F33" s="18"/>
      <c r="G33" s="18"/>
      <c r="H33" s="18"/>
      <c r="I33" s="18"/>
      <c r="J33" s="19"/>
      <c r="K33" s="19"/>
    </row>
    <row r="34" spans="1:11" ht="89.25" customHeight="1">
      <c r="A34" s="30" t="s">
        <v>31</v>
      </c>
      <c r="B34" s="30"/>
      <c r="C34" s="30"/>
      <c r="D34" s="30"/>
      <c r="E34" s="30"/>
      <c r="F34" s="30"/>
      <c r="G34" s="30"/>
      <c r="H34" s="30"/>
      <c r="I34" s="30"/>
      <c r="J34" s="31"/>
      <c r="K34" s="31"/>
    </row>
  </sheetData>
  <mergeCells count="3">
    <mergeCell ref="A30:I30"/>
    <mergeCell ref="A31:K32"/>
    <mergeCell ref="A34:K3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33"/>
  <sheetViews>
    <sheetView topLeftCell="A2" workbookViewId="0">
      <selection activeCell="A28" sqref="A28:K33"/>
    </sheetView>
  </sheetViews>
  <sheetFormatPr defaultRowHeight="15"/>
  <cols>
    <col min="1" max="1" width="17.42578125" customWidth="1"/>
    <col min="2" max="4" width="12.85546875" customWidth="1"/>
    <col min="5" max="6" width="12.5703125" customWidth="1"/>
    <col min="7" max="7" width="9.7109375" customWidth="1"/>
    <col min="8" max="8" width="11.85546875" customWidth="1"/>
    <col min="9" max="9" width="9.140625" customWidth="1"/>
    <col min="10" max="10" width="9.140625" style="8" customWidth="1"/>
    <col min="11" max="11" width="9.140625" style="8"/>
  </cols>
  <sheetData>
    <row r="2" spans="1:11">
      <c r="A2" s="5" t="s">
        <v>22</v>
      </c>
      <c r="B2" s="5"/>
      <c r="C2" s="5"/>
      <c r="D2" s="5"/>
      <c r="E2" s="5"/>
      <c r="F2" s="5"/>
      <c r="G2" s="5"/>
      <c r="H2" s="5"/>
    </row>
    <row r="4" spans="1:11" ht="60">
      <c r="A4" s="1" t="s">
        <v>0</v>
      </c>
      <c r="B4" s="1" t="s">
        <v>2</v>
      </c>
      <c r="C4" s="1" t="s">
        <v>23</v>
      </c>
      <c r="D4" s="1" t="s">
        <v>24</v>
      </c>
      <c r="E4" s="1" t="s">
        <v>6</v>
      </c>
      <c r="F4" s="1" t="s">
        <v>7</v>
      </c>
      <c r="G4" s="1" t="s">
        <v>10</v>
      </c>
      <c r="H4" s="1" t="str">
        <f>F4</f>
        <v>Единица измерения</v>
      </c>
      <c r="I4" s="1" t="s">
        <v>18</v>
      </c>
      <c r="J4" s="9" t="s">
        <v>20</v>
      </c>
      <c r="K4" s="9" t="s">
        <v>19</v>
      </c>
    </row>
    <row r="5" spans="1:11" hidden="1">
      <c r="A5" s="6" t="s">
        <v>1</v>
      </c>
      <c r="B5" s="7"/>
      <c r="C5" s="7">
        <v>17216.599999999999</v>
      </c>
      <c r="D5" s="14" t="s">
        <v>25</v>
      </c>
      <c r="E5" s="7"/>
      <c r="F5" s="7"/>
      <c r="G5" s="7"/>
      <c r="H5" s="7"/>
      <c r="I5" s="7"/>
      <c r="J5" s="12"/>
      <c r="K5" s="10">
        <f>K6+K7+K8</f>
        <v>2.0831432668025864</v>
      </c>
    </row>
    <row r="6" spans="1:11" hidden="1">
      <c r="A6" s="2" t="s">
        <v>3</v>
      </c>
      <c r="B6" s="2">
        <f t="shared" ref="B6:B8" si="0">2335.4</f>
        <v>2335.4</v>
      </c>
      <c r="C6" s="2"/>
      <c r="D6" s="15"/>
      <c r="E6" s="2">
        <v>1.7399999999999999E-2</v>
      </c>
      <c r="F6" s="2" t="s">
        <v>8</v>
      </c>
      <c r="G6" s="2">
        <f>B6*E6</f>
        <v>40.635959999999997</v>
      </c>
      <c r="H6" s="15" t="s">
        <v>11</v>
      </c>
      <c r="I6" s="2">
        <v>17.5</v>
      </c>
      <c r="J6" s="13">
        <f>I6*G6</f>
        <v>711.12929999999994</v>
      </c>
      <c r="K6" s="11">
        <f>J6/17216.1</f>
        <v>4.1306062348615544E-2</v>
      </c>
    </row>
    <row r="7" spans="1:11" hidden="1">
      <c r="A7" s="2" t="s">
        <v>4</v>
      </c>
      <c r="B7" s="2">
        <f t="shared" si="0"/>
        <v>2335.4</v>
      </c>
      <c r="C7" s="2"/>
      <c r="D7" s="15"/>
      <c r="E7" s="2">
        <v>1.7399999999999999E-2</v>
      </c>
      <c r="F7" s="2" t="str">
        <f>F6</f>
        <v>куб.м./кв.м</v>
      </c>
      <c r="G7" s="2">
        <f>B7*E7</f>
        <v>40.635959999999997</v>
      </c>
      <c r="H7" s="15" t="str">
        <f>H6</f>
        <v xml:space="preserve">куб. м. </v>
      </c>
      <c r="I7" s="2">
        <v>161.61000000000001</v>
      </c>
      <c r="J7" s="13">
        <f t="shared" ref="J7:J26" si="1">I7*G7</f>
        <v>6567.1774955999999</v>
      </c>
      <c r="K7" s="11">
        <f t="shared" ref="K7:K8" si="2">J7/17216.1</f>
        <v>0.38145558492341475</v>
      </c>
    </row>
    <row r="8" spans="1:11" hidden="1">
      <c r="A8" s="2" t="s">
        <v>5</v>
      </c>
      <c r="B8" s="2">
        <f t="shared" si="0"/>
        <v>2335.4</v>
      </c>
      <c r="C8" s="2"/>
      <c r="D8" s="15"/>
      <c r="E8" s="2">
        <v>4.5</v>
      </c>
      <c r="F8" s="2" t="s">
        <v>9</v>
      </c>
      <c r="G8" s="2">
        <f>B8*E8</f>
        <v>10509.300000000001</v>
      </c>
      <c r="H8" s="15" t="s">
        <v>12</v>
      </c>
      <c r="I8" s="2">
        <v>2.72</v>
      </c>
      <c r="J8" s="13">
        <f t="shared" si="1"/>
        <v>28585.296000000006</v>
      </c>
      <c r="K8" s="11">
        <f t="shared" si="2"/>
        <v>1.6603816195305561</v>
      </c>
    </row>
    <row r="9" spans="1:11" hidden="1">
      <c r="A9" s="6" t="s">
        <v>13</v>
      </c>
      <c r="B9" s="7"/>
      <c r="C9" s="7">
        <v>4459</v>
      </c>
      <c r="D9" s="14" t="s">
        <v>25</v>
      </c>
      <c r="E9" s="7"/>
      <c r="F9" s="7"/>
      <c r="G9" s="7"/>
      <c r="H9" s="14"/>
      <c r="I9" s="7"/>
      <c r="J9" s="12"/>
      <c r="K9" s="10">
        <f>K10+K11+K12</f>
        <v>1.8945096100919492</v>
      </c>
    </row>
    <row r="10" spans="1:11" hidden="1">
      <c r="A10" s="2" t="s">
        <v>3</v>
      </c>
      <c r="B10" s="2">
        <v>550.1</v>
      </c>
      <c r="C10" s="2"/>
      <c r="D10" s="15"/>
      <c r="E10" s="2">
        <v>1.7399999999999999E-2</v>
      </c>
      <c r="F10" s="2" t="str">
        <f>F6</f>
        <v>куб.м./кв.м</v>
      </c>
      <c r="G10" s="2">
        <f t="shared" ref="G10:G12" si="3">B10*E10</f>
        <v>9.5717400000000001</v>
      </c>
      <c r="H10" s="15" t="str">
        <f>H6</f>
        <v xml:space="preserve">куб. м. </v>
      </c>
      <c r="I10" s="2">
        <v>17.5</v>
      </c>
      <c r="J10" s="13">
        <f t="shared" si="1"/>
        <v>167.50545</v>
      </c>
      <c r="K10" s="11">
        <f>J10/4459</f>
        <v>3.7565698587127161E-2</v>
      </c>
    </row>
    <row r="11" spans="1:11" hidden="1">
      <c r="A11" s="2" t="s">
        <v>4</v>
      </c>
      <c r="B11" s="2">
        <f>B10</f>
        <v>550.1</v>
      </c>
      <c r="C11" s="2"/>
      <c r="D11" s="15"/>
      <c r="E11" s="2">
        <f>E10</f>
        <v>1.7399999999999999E-2</v>
      </c>
      <c r="F11" s="2" t="str">
        <f>F7</f>
        <v>куб.м./кв.м</v>
      </c>
      <c r="G11" s="2">
        <f t="shared" si="3"/>
        <v>9.5717400000000001</v>
      </c>
      <c r="H11" s="15" t="str">
        <f>H7</f>
        <v xml:space="preserve">куб. м. </v>
      </c>
      <c r="I11" s="2">
        <v>161.61000000000001</v>
      </c>
      <c r="J11" s="13">
        <f t="shared" si="1"/>
        <v>1546.8889014000001</v>
      </c>
      <c r="K11" s="11">
        <f t="shared" ref="K11:K12" si="4">J11/4459</f>
        <v>0.34691385992374973</v>
      </c>
    </row>
    <row r="12" spans="1:11" hidden="1">
      <c r="A12" s="2" t="s">
        <v>5</v>
      </c>
      <c r="B12" s="2">
        <f>B11</f>
        <v>550.1</v>
      </c>
      <c r="C12" s="2"/>
      <c r="D12" s="15"/>
      <c r="E12" s="2">
        <f>E8</f>
        <v>4.5</v>
      </c>
      <c r="F12" s="2" t="str">
        <f>F8</f>
        <v>кВт.ч/кв. м.</v>
      </c>
      <c r="G12" s="2">
        <f t="shared" si="3"/>
        <v>2475.4500000000003</v>
      </c>
      <c r="H12" s="15" t="str">
        <f>H8</f>
        <v>кВт.ч.</v>
      </c>
      <c r="I12" s="2">
        <v>2.72</v>
      </c>
      <c r="J12" s="13">
        <f t="shared" si="1"/>
        <v>6733.2240000000011</v>
      </c>
      <c r="K12" s="11">
        <f t="shared" si="4"/>
        <v>1.5100300515810723</v>
      </c>
    </row>
    <row r="13" spans="1:11">
      <c r="A13" s="6" t="s">
        <v>14</v>
      </c>
      <c r="B13" s="7"/>
      <c r="C13" s="7">
        <v>3986.1</v>
      </c>
      <c r="D13" s="14" t="s">
        <v>25</v>
      </c>
      <c r="E13" s="7"/>
      <c r="F13" s="7"/>
      <c r="G13" s="7"/>
      <c r="H13" s="14"/>
      <c r="I13" s="7"/>
      <c r="J13" s="12"/>
      <c r="K13" s="10">
        <f>K14+K15</f>
        <v>1.5137642056145106</v>
      </c>
    </row>
    <row r="14" spans="1:11">
      <c r="A14" s="2" t="s">
        <v>3</v>
      </c>
      <c r="B14" s="2">
        <v>472.7</v>
      </c>
      <c r="C14" s="2"/>
      <c r="D14" s="15"/>
      <c r="E14" s="2">
        <v>0.03</v>
      </c>
      <c r="F14" s="2" t="str">
        <f>F10</f>
        <v>куб.м./кв.м</v>
      </c>
      <c r="G14" s="2">
        <f>B14*E14</f>
        <v>14.180999999999999</v>
      </c>
      <c r="H14" s="15" t="str">
        <f>H10</f>
        <v xml:space="preserve">куб. м. </v>
      </c>
      <c r="I14" s="2">
        <v>17.5</v>
      </c>
      <c r="J14" s="13">
        <f t="shared" si="1"/>
        <v>248.16749999999999</v>
      </c>
      <c r="K14" s="11">
        <f>J14/3986.1</f>
        <v>6.225822232257093E-2</v>
      </c>
    </row>
    <row r="15" spans="1:11">
      <c r="A15" s="2" t="s">
        <v>5</v>
      </c>
      <c r="B15" s="2">
        <f>B14</f>
        <v>472.7</v>
      </c>
      <c r="C15" s="2"/>
      <c r="D15" s="15"/>
      <c r="E15" s="2">
        <v>4.5</v>
      </c>
      <c r="F15" s="2" t="str">
        <f>F12</f>
        <v>кВт.ч/кв. м.</v>
      </c>
      <c r="G15" s="2">
        <f t="shared" ref="G15:G26" si="5">B15*E15</f>
        <v>2127.15</v>
      </c>
      <c r="H15" s="15" t="str">
        <f>H12</f>
        <v>кВт.ч.</v>
      </c>
      <c r="I15" s="2">
        <v>2.72</v>
      </c>
      <c r="J15" s="13">
        <f t="shared" si="1"/>
        <v>5785.8480000000009</v>
      </c>
      <c r="K15" s="11">
        <f t="shared" ref="K15" si="6">J15/3986.1</f>
        <v>1.4515059832919397</v>
      </c>
    </row>
    <row r="16" spans="1:11" hidden="1">
      <c r="A16" s="6" t="s">
        <v>15</v>
      </c>
      <c r="B16" s="7"/>
      <c r="C16" s="7">
        <v>4442.8999999999996</v>
      </c>
      <c r="D16" s="14" t="s">
        <v>25</v>
      </c>
      <c r="E16" s="7"/>
      <c r="F16" s="7"/>
      <c r="G16" s="7"/>
      <c r="H16" s="14"/>
      <c r="I16" s="7"/>
      <c r="J16" s="12"/>
      <c r="K16" s="10">
        <f>K17+K18</f>
        <v>1.774153705912805</v>
      </c>
    </row>
    <row r="17" spans="1:11" hidden="1">
      <c r="A17" s="2" t="s">
        <v>3</v>
      </c>
      <c r="B17" s="2">
        <v>617.5</v>
      </c>
      <c r="C17" s="2"/>
      <c r="D17" s="15"/>
      <c r="E17" s="2">
        <v>0.03</v>
      </c>
      <c r="F17" s="2" t="str">
        <f>F14</f>
        <v>куб.м./кв.м</v>
      </c>
      <c r="G17" s="2">
        <f t="shared" si="5"/>
        <v>18.524999999999999</v>
      </c>
      <c r="H17" s="15" t="str">
        <f>H14</f>
        <v xml:space="preserve">куб. м. </v>
      </c>
      <c r="I17" s="2">
        <v>17.5</v>
      </c>
      <c r="J17" s="13">
        <f t="shared" si="1"/>
        <v>324.1875</v>
      </c>
      <c r="K17" s="11">
        <f>J17/4442.9</f>
        <v>7.2967543721443207E-2</v>
      </c>
    </row>
    <row r="18" spans="1:11" hidden="1">
      <c r="A18" s="2" t="s">
        <v>5</v>
      </c>
      <c r="B18" s="2">
        <v>617.5</v>
      </c>
      <c r="C18" s="2"/>
      <c r="D18" s="15"/>
      <c r="E18" s="2">
        <v>4.5</v>
      </c>
      <c r="F18" s="2" t="str">
        <f>F15</f>
        <v>кВт.ч/кв. м.</v>
      </c>
      <c r="G18" s="2">
        <f t="shared" si="5"/>
        <v>2778.75</v>
      </c>
      <c r="H18" s="15" t="str">
        <f>H15</f>
        <v>кВт.ч.</v>
      </c>
      <c r="I18" s="2">
        <v>2.72</v>
      </c>
      <c r="J18" s="13">
        <f t="shared" si="1"/>
        <v>7558.2000000000007</v>
      </c>
      <c r="K18" s="11">
        <f>J18/4442.9</f>
        <v>1.7011861621913618</v>
      </c>
    </row>
    <row r="19" spans="1:11" hidden="1">
      <c r="A19" s="6" t="s">
        <v>16</v>
      </c>
      <c r="B19" s="7"/>
      <c r="C19" s="7">
        <v>17130.900000000001</v>
      </c>
      <c r="D19" s="14" t="s">
        <v>26</v>
      </c>
      <c r="E19" s="7"/>
      <c r="F19" s="7"/>
      <c r="G19" s="7"/>
      <c r="H19" s="14"/>
      <c r="I19" s="7"/>
      <c r="J19" s="12"/>
      <c r="K19" s="10">
        <f>K20+K21+K22</f>
        <v>2.2662130390113773</v>
      </c>
    </row>
    <row r="20" spans="1:11" hidden="1">
      <c r="A20" s="3" t="s">
        <v>21</v>
      </c>
      <c r="B20" s="2">
        <v>3106.9</v>
      </c>
      <c r="C20" s="2"/>
      <c r="D20" s="15"/>
      <c r="E20" s="2">
        <v>7.3000000000000001E-3</v>
      </c>
      <c r="F20" s="2" t="str">
        <f>F21</f>
        <v>куб.м./кв.м</v>
      </c>
      <c r="G20" s="4">
        <f>G21</f>
        <v>22.68037</v>
      </c>
      <c r="H20" s="15" t="str">
        <f>H21</f>
        <v xml:space="preserve">куб. м. </v>
      </c>
      <c r="I20" s="2">
        <v>17.5</v>
      </c>
      <c r="J20" s="13">
        <f t="shared" si="1"/>
        <v>396.906475</v>
      </c>
      <c r="K20" s="11">
        <f>J20/17130.9</f>
        <v>2.3169038112416742E-2</v>
      </c>
    </row>
    <row r="21" spans="1:11" hidden="1">
      <c r="A21" s="2" t="s">
        <v>3</v>
      </c>
      <c r="B21" s="2">
        <v>3106.9</v>
      </c>
      <c r="C21" s="2"/>
      <c r="D21" s="15"/>
      <c r="E21" s="2">
        <v>7.3000000000000001E-3</v>
      </c>
      <c r="F21" s="2" t="str">
        <f>F17</f>
        <v>куб.м./кв.м</v>
      </c>
      <c r="G21" s="2">
        <f t="shared" si="5"/>
        <v>22.68037</v>
      </c>
      <c r="H21" s="15" t="str">
        <f>H17</f>
        <v xml:space="preserve">куб. м. </v>
      </c>
      <c r="I21" s="2">
        <v>17.5</v>
      </c>
      <c r="J21" s="13">
        <f t="shared" si="1"/>
        <v>396.906475</v>
      </c>
      <c r="K21" s="11">
        <f>J21/17130.9</f>
        <v>2.3169038112416742E-2</v>
      </c>
    </row>
    <row r="22" spans="1:11" hidden="1">
      <c r="A22" s="2" t="s">
        <v>5</v>
      </c>
      <c r="B22" s="2">
        <v>3106.9</v>
      </c>
      <c r="C22" s="2"/>
      <c r="D22" s="15"/>
      <c r="E22" s="2">
        <v>4.5</v>
      </c>
      <c r="F22" s="2" t="str">
        <f>F18</f>
        <v>кВт.ч/кв. м.</v>
      </c>
      <c r="G22" s="2">
        <f t="shared" si="5"/>
        <v>13981.050000000001</v>
      </c>
      <c r="H22" s="15" t="str">
        <f>H18</f>
        <v>кВт.ч.</v>
      </c>
      <c r="I22" s="2">
        <v>2.72</v>
      </c>
      <c r="J22" s="13">
        <f t="shared" si="1"/>
        <v>38028.456000000006</v>
      </c>
      <c r="K22" s="11">
        <f>J22/17130.9</f>
        <v>2.2198749627865437</v>
      </c>
    </row>
    <row r="23" spans="1:11" hidden="1">
      <c r="A23" s="6" t="s">
        <v>17</v>
      </c>
      <c r="B23" s="7"/>
      <c r="C23" s="7">
        <v>10907</v>
      </c>
      <c r="D23" s="14" t="s">
        <v>26</v>
      </c>
      <c r="E23" s="7"/>
      <c r="F23" s="7"/>
      <c r="G23" s="7"/>
      <c r="H23" s="14"/>
      <c r="I23" s="7"/>
      <c r="J23" s="12"/>
      <c r="K23" s="10">
        <f>K24+K25+K26</f>
        <v>2.6278699825799952</v>
      </c>
    </row>
    <row r="24" spans="1:11" hidden="1">
      <c r="A24" s="2" t="s">
        <v>3</v>
      </c>
      <c r="B24" s="2">
        <v>2293.8000000000002</v>
      </c>
      <c r="C24" s="2"/>
      <c r="D24" s="15"/>
      <c r="E24" s="2">
        <v>7.3000000000000001E-3</v>
      </c>
      <c r="F24" s="2" t="str">
        <f>F21</f>
        <v>куб.м./кв.м</v>
      </c>
      <c r="G24" s="2">
        <f t="shared" si="5"/>
        <v>16.74474</v>
      </c>
      <c r="H24" s="15" t="str">
        <f>H21</f>
        <v xml:space="preserve">куб. м. </v>
      </c>
      <c r="I24" s="2">
        <v>17.5</v>
      </c>
      <c r="J24" s="13">
        <f t="shared" si="1"/>
        <v>293.03295000000003</v>
      </c>
      <c r="K24" s="11">
        <f>J24/10907</f>
        <v>2.6866503163106265E-2</v>
      </c>
    </row>
    <row r="25" spans="1:11" hidden="1">
      <c r="A25" s="2" t="s">
        <v>21</v>
      </c>
      <c r="B25" s="2">
        <v>2293.8000000000002</v>
      </c>
      <c r="C25" s="2"/>
      <c r="D25" s="15"/>
      <c r="E25" s="2">
        <v>7.3000000000000001E-3</v>
      </c>
      <c r="F25" s="2" t="str">
        <f>F22</f>
        <v>кВт.ч/кв. м.</v>
      </c>
      <c r="G25" s="2">
        <f t="shared" si="5"/>
        <v>16.74474</v>
      </c>
      <c r="H25" s="15" t="s">
        <v>11</v>
      </c>
      <c r="I25" s="2">
        <v>17.5</v>
      </c>
      <c r="J25" s="13">
        <f t="shared" si="1"/>
        <v>293.03295000000003</v>
      </c>
      <c r="K25" s="11">
        <f>J25/10907</f>
        <v>2.6866503163106265E-2</v>
      </c>
    </row>
    <row r="26" spans="1:11" hidden="1">
      <c r="A26" s="2" t="s">
        <v>5</v>
      </c>
      <c r="B26" s="2">
        <f>B24</f>
        <v>2293.8000000000002</v>
      </c>
      <c r="C26" s="2"/>
      <c r="D26" s="15"/>
      <c r="E26" s="2">
        <v>4.5</v>
      </c>
      <c r="F26" s="2" t="str">
        <f>F22</f>
        <v>кВт.ч/кв. м.</v>
      </c>
      <c r="G26" s="2">
        <f t="shared" si="5"/>
        <v>10322.1</v>
      </c>
      <c r="H26" s="15" t="str">
        <f>H22</f>
        <v>кВт.ч.</v>
      </c>
      <c r="I26" s="2">
        <v>2.72</v>
      </c>
      <c r="J26" s="13">
        <f t="shared" si="1"/>
        <v>28076.112000000005</v>
      </c>
      <c r="K26" s="11">
        <f>J26/10907</f>
        <v>2.5741369762537825</v>
      </c>
    </row>
    <row r="28" spans="1:11">
      <c r="A28" s="17" t="s">
        <v>27</v>
      </c>
      <c r="B28" s="18"/>
      <c r="C28" s="18"/>
      <c r="D28" s="18"/>
      <c r="E28" s="18"/>
      <c r="F28" s="18"/>
      <c r="G28" s="18"/>
      <c r="H28" s="18"/>
      <c r="I28" s="18"/>
      <c r="J28" s="19"/>
      <c r="K28" s="19"/>
    </row>
    <row r="29" spans="1:11" ht="48.75" customHeight="1">
      <c r="A29" s="26" t="s">
        <v>28</v>
      </c>
      <c r="B29" s="27"/>
      <c r="C29" s="27"/>
      <c r="D29" s="27"/>
      <c r="E29" s="27"/>
      <c r="F29" s="27"/>
      <c r="G29" s="27"/>
      <c r="H29" s="27"/>
      <c r="I29" s="27"/>
      <c r="J29" s="19"/>
      <c r="K29" s="19"/>
    </row>
    <row r="30" spans="1:11">
      <c r="A30" s="28" t="s">
        <v>29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1" ht="25.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11">
      <c r="A32" s="18"/>
      <c r="B32" s="18"/>
      <c r="C32" s="18"/>
      <c r="D32" s="18"/>
      <c r="E32" s="18"/>
      <c r="F32" s="18"/>
      <c r="G32" s="18"/>
      <c r="H32" s="18"/>
      <c r="I32" s="18"/>
      <c r="J32" s="19"/>
      <c r="K32" s="19"/>
    </row>
    <row r="33" spans="1:11" ht="94.5" customHeight="1">
      <c r="A33" s="30" t="s">
        <v>31</v>
      </c>
      <c r="B33" s="30"/>
      <c r="C33" s="30"/>
      <c r="D33" s="30"/>
      <c r="E33" s="30"/>
      <c r="F33" s="30"/>
      <c r="G33" s="30"/>
      <c r="H33" s="30"/>
      <c r="I33" s="30"/>
      <c r="J33" s="31"/>
      <c r="K33" s="31"/>
    </row>
  </sheetData>
  <mergeCells count="3">
    <mergeCell ref="A29:I29"/>
    <mergeCell ref="A30:K31"/>
    <mergeCell ref="A33:K3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K34"/>
  <sheetViews>
    <sheetView workbookViewId="0">
      <selection activeCell="A29" sqref="A29:K34"/>
    </sheetView>
  </sheetViews>
  <sheetFormatPr defaultRowHeight="15"/>
  <cols>
    <col min="1" max="1" width="17.42578125" customWidth="1"/>
    <col min="2" max="4" width="12.85546875" customWidth="1"/>
    <col min="5" max="6" width="12.5703125" customWidth="1"/>
    <col min="7" max="7" width="9.140625" customWidth="1"/>
    <col min="8" max="8" width="11.85546875" customWidth="1"/>
    <col min="9" max="9" width="9.140625" customWidth="1"/>
    <col min="10" max="10" width="9.140625" style="8" customWidth="1"/>
    <col min="11" max="11" width="9.140625" style="8"/>
  </cols>
  <sheetData>
    <row r="2" spans="1:11">
      <c r="A2" s="5" t="s">
        <v>22</v>
      </c>
      <c r="B2" s="5"/>
      <c r="C2" s="5"/>
      <c r="D2" s="5"/>
      <c r="E2" s="5"/>
      <c r="F2" s="5"/>
      <c r="G2" s="5"/>
      <c r="H2" s="5"/>
    </row>
    <row r="4" spans="1:11" ht="60">
      <c r="A4" s="1" t="s">
        <v>0</v>
      </c>
      <c r="B4" s="1" t="s">
        <v>2</v>
      </c>
      <c r="C4" s="1" t="s">
        <v>23</v>
      </c>
      <c r="D4" s="1" t="s">
        <v>24</v>
      </c>
      <c r="E4" s="1" t="s">
        <v>6</v>
      </c>
      <c r="F4" s="1" t="s">
        <v>7</v>
      </c>
      <c r="G4" s="1" t="s">
        <v>10</v>
      </c>
      <c r="H4" s="1" t="str">
        <f>F4</f>
        <v>Единица измерения</v>
      </c>
      <c r="I4" s="1" t="s">
        <v>18</v>
      </c>
      <c r="J4" s="9" t="s">
        <v>20</v>
      </c>
      <c r="K4" s="9" t="s">
        <v>19</v>
      </c>
    </row>
    <row r="5" spans="1:11" hidden="1">
      <c r="A5" s="6" t="s">
        <v>1</v>
      </c>
      <c r="B5" s="7"/>
      <c r="C5" s="7">
        <v>17216.599999999999</v>
      </c>
      <c r="D5" s="14" t="s">
        <v>25</v>
      </c>
      <c r="E5" s="7"/>
      <c r="F5" s="7"/>
      <c r="G5" s="7"/>
      <c r="H5" s="7"/>
      <c r="I5" s="7"/>
      <c r="J5" s="12"/>
      <c r="K5" s="10">
        <f>K6+K7+K8</f>
        <v>2.0831432668025864</v>
      </c>
    </row>
    <row r="6" spans="1:11" hidden="1">
      <c r="A6" s="2" t="s">
        <v>3</v>
      </c>
      <c r="B6" s="2">
        <f t="shared" ref="B6:B8" si="0">2335.4</f>
        <v>2335.4</v>
      </c>
      <c r="C6" s="2"/>
      <c r="D6" s="15"/>
      <c r="E6" s="2">
        <v>1.7399999999999999E-2</v>
      </c>
      <c r="F6" s="2" t="s">
        <v>8</v>
      </c>
      <c r="G6" s="2">
        <f>B6*E6</f>
        <v>40.635959999999997</v>
      </c>
      <c r="H6" s="15" t="s">
        <v>11</v>
      </c>
      <c r="I6" s="2">
        <v>17.5</v>
      </c>
      <c r="J6" s="13">
        <f>I6*G6</f>
        <v>711.12929999999994</v>
      </c>
      <c r="K6" s="11">
        <f>J6/17216.1</f>
        <v>4.1306062348615544E-2</v>
      </c>
    </row>
    <row r="7" spans="1:11" hidden="1">
      <c r="A7" s="2" t="s">
        <v>4</v>
      </c>
      <c r="B7" s="2">
        <f t="shared" si="0"/>
        <v>2335.4</v>
      </c>
      <c r="C7" s="2"/>
      <c r="D7" s="15"/>
      <c r="E7" s="2">
        <v>1.7399999999999999E-2</v>
      </c>
      <c r="F7" s="2" t="str">
        <f>F6</f>
        <v>куб.м./кв.м</v>
      </c>
      <c r="G7" s="2">
        <f>B7*E7</f>
        <v>40.635959999999997</v>
      </c>
      <c r="H7" s="15" t="str">
        <f>H6</f>
        <v xml:space="preserve">куб. м. </v>
      </c>
      <c r="I7" s="2">
        <v>161.61000000000001</v>
      </c>
      <c r="J7" s="13">
        <f t="shared" ref="J7:J27" si="1">I7*G7</f>
        <v>6567.1774955999999</v>
      </c>
      <c r="K7" s="11">
        <f t="shared" ref="K7:K8" si="2">J7/17216.1</f>
        <v>0.38145558492341475</v>
      </c>
    </row>
    <row r="8" spans="1:11" hidden="1">
      <c r="A8" s="2" t="s">
        <v>5</v>
      </c>
      <c r="B8" s="2">
        <f t="shared" si="0"/>
        <v>2335.4</v>
      </c>
      <c r="C8" s="2"/>
      <c r="D8" s="15"/>
      <c r="E8" s="2">
        <v>4.5</v>
      </c>
      <c r="F8" s="2" t="s">
        <v>9</v>
      </c>
      <c r="G8" s="2">
        <f>B8*E8</f>
        <v>10509.300000000001</v>
      </c>
      <c r="H8" s="15" t="s">
        <v>12</v>
      </c>
      <c r="I8" s="2">
        <v>2.72</v>
      </c>
      <c r="J8" s="13">
        <f t="shared" si="1"/>
        <v>28585.296000000006</v>
      </c>
      <c r="K8" s="11">
        <f t="shared" si="2"/>
        <v>1.6603816195305561</v>
      </c>
    </row>
    <row r="9" spans="1:11" hidden="1">
      <c r="A9" s="6" t="s">
        <v>13</v>
      </c>
      <c r="B9" s="7"/>
      <c r="C9" s="7">
        <v>4459</v>
      </c>
      <c r="D9" s="14" t="s">
        <v>25</v>
      </c>
      <c r="E9" s="7"/>
      <c r="F9" s="7"/>
      <c r="G9" s="7"/>
      <c r="H9" s="14"/>
      <c r="I9" s="7"/>
      <c r="J9" s="12"/>
      <c r="K9" s="10">
        <f>K10+K11+K12</f>
        <v>1.8945096100919492</v>
      </c>
    </row>
    <row r="10" spans="1:11" hidden="1">
      <c r="A10" s="2" t="s">
        <v>3</v>
      </c>
      <c r="B10" s="2">
        <v>550.1</v>
      </c>
      <c r="C10" s="2"/>
      <c r="D10" s="15"/>
      <c r="E10" s="2">
        <v>1.7399999999999999E-2</v>
      </c>
      <c r="F10" s="2" t="str">
        <f>F6</f>
        <v>куб.м./кв.м</v>
      </c>
      <c r="G10" s="2">
        <f t="shared" ref="G10:G12" si="3">B10*E10</f>
        <v>9.5717400000000001</v>
      </c>
      <c r="H10" s="15" t="str">
        <f>H6</f>
        <v xml:space="preserve">куб. м. </v>
      </c>
      <c r="I10" s="2">
        <v>17.5</v>
      </c>
      <c r="J10" s="13">
        <f t="shared" si="1"/>
        <v>167.50545</v>
      </c>
      <c r="K10" s="11">
        <f>J10/4459</f>
        <v>3.7565698587127161E-2</v>
      </c>
    </row>
    <row r="11" spans="1:11" hidden="1">
      <c r="A11" s="2" t="s">
        <v>4</v>
      </c>
      <c r="B11" s="2">
        <f>B10</f>
        <v>550.1</v>
      </c>
      <c r="C11" s="2"/>
      <c r="D11" s="15"/>
      <c r="E11" s="2">
        <f>E10</f>
        <v>1.7399999999999999E-2</v>
      </c>
      <c r="F11" s="2" t="str">
        <f>F7</f>
        <v>куб.м./кв.м</v>
      </c>
      <c r="G11" s="2">
        <f t="shared" si="3"/>
        <v>9.5717400000000001</v>
      </c>
      <c r="H11" s="15" t="str">
        <f>H7</f>
        <v xml:space="preserve">куб. м. </v>
      </c>
      <c r="I11" s="2">
        <v>161.61000000000001</v>
      </c>
      <c r="J11" s="13">
        <f t="shared" si="1"/>
        <v>1546.8889014000001</v>
      </c>
      <c r="K11" s="11">
        <f t="shared" ref="K11:K12" si="4">J11/4459</f>
        <v>0.34691385992374973</v>
      </c>
    </row>
    <row r="12" spans="1:11" hidden="1">
      <c r="A12" s="2" t="s">
        <v>5</v>
      </c>
      <c r="B12" s="2">
        <f>B11</f>
        <v>550.1</v>
      </c>
      <c r="C12" s="2"/>
      <c r="D12" s="15"/>
      <c r="E12" s="2">
        <f>E8</f>
        <v>4.5</v>
      </c>
      <c r="F12" s="2" t="str">
        <f>F8</f>
        <v>кВт.ч/кв. м.</v>
      </c>
      <c r="G12" s="2">
        <f t="shared" si="3"/>
        <v>2475.4500000000003</v>
      </c>
      <c r="H12" s="15" t="str">
        <f>H8</f>
        <v>кВт.ч.</v>
      </c>
      <c r="I12" s="2">
        <v>2.72</v>
      </c>
      <c r="J12" s="13">
        <f t="shared" si="1"/>
        <v>6733.2240000000011</v>
      </c>
      <c r="K12" s="11">
        <f t="shared" si="4"/>
        <v>1.5100300515810723</v>
      </c>
    </row>
    <row r="13" spans="1:11" hidden="1">
      <c r="A13" s="6" t="s">
        <v>14</v>
      </c>
      <c r="B13" s="7"/>
      <c r="C13" s="7">
        <v>3986.1</v>
      </c>
      <c r="D13" s="14" t="s">
        <v>25</v>
      </c>
      <c r="E13" s="7"/>
      <c r="F13" s="7"/>
      <c r="G13" s="7"/>
      <c r="H13" s="14"/>
      <c r="I13" s="7"/>
      <c r="J13" s="12"/>
      <c r="K13" s="10">
        <f>K14+K16</f>
        <v>1.5137642056145106</v>
      </c>
    </row>
    <row r="14" spans="1:11" hidden="1">
      <c r="A14" s="2" t="s">
        <v>3</v>
      </c>
      <c r="B14" s="2">
        <v>472.7</v>
      </c>
      <c r="C14" s="2"/>
      <c r="D14" s="15"/>
      <c r="E14" s="2">
        <v>0.03</v>
      </c>
      <c r="F14" s="2" t="str">
        <f>F10</f>
        <v>куб.м./кв.м</v>
      </c>
      <c r="G14" s="2">
        <f>B14*E14</f>
        <v>14.180999999999999</v>
      </c>
      <c r="H14" s="15" t="str">
        <f>H10</f>
        <v xml:space="preserve">куб. м. </v>
      </c>
      <c r="I14" s="2">
        <v>17.5</v>
      </c>
      <c r="J14" s="13">
        <f t="shared" si="1"/>
        <v>248.16749999999999</v>
      </c>
      <c r="K14" s="11">
        <f>J14/3986.1</f>
        <v>6.225822232257093E-2</v>
      </c>
    </row>
    <row r="15" spans="1:11" hidden="1">
      <c r="A15" s="2" t="s">
        <v>21</v>
      </c>
      <c r="B15" s="2">
        <f>B14</f>
        <v>472.7</v>
      </c>
      <c r="C15" s="2"/>
      <c r="D15" s="15"/>
      <c r="E15" s="2">
        <f>E11</f>
        <v>1.7399999999999999E-2</v>
      </c>
      <c r="F15" s="2" t="str">
        <f>F11</f>
        <v>куб.м./кв.м</v>
      </c>
      <c r="G15" s="2">
        <f t="shared" ref="G15:G27" si="5">B15*E15</f>
        <v>8.2249799999999986</v>
      </c>
      <c r="H15" s="15" t="str">
        <f>H11</f>
        <v xml:space="preserve">куб. м. </v>
      </c>
      <c r="I15" s="2">
        <v>17.5</v>
      </c>
      <c r="J15" s="13">
        <f t="shared" si="1"/>
        <v>143.93714999999997</v>
      </c>
      <c r="K15" s="11">
        <f t="shared" ref="K15:K16" si="6">J15/3986.1</f>
        <v>3.6109768947091135E-2</v>
      </c>
    </row>
    <row r="16" spans="1:11" hidden="1">
      <c r="A16" s="2" t="s">
        <v>5</v>
      </c>
      <c r="B16" s="2">
        <f>B15</f>
        <v>472.7</v>
      </c>
      <c r="C16" s="2"/>
      <c r="D16" s="15"/>
      <c r="E16" s="2">
        <v>4.5</v>
      </c>
      <c r="F16" s="2" t="str">
        <f>F12</f>
        <v>кВт.ч/кв. м.</v>
      </c>
      <c r="G16" s="2">
        <f t="shared" si="5"/>
        <v>2127.15</v>
      </c>
      <c r="H16" s="15" t="str">
        <f>H12</f>
        <v>кВт.ч.</v>
      </c>
      <c r="I16" s="2">
        <v>2.72</v>
      </c>
      <c r="J16" s="13">
        <f t="shared" si="1"/>
        <v>5785.8480000000009</v>
      </c>
      <c r="K16" s="11">
        <f t="shared" si="6"/>
        <v>1.4515059832919397</v>
      </c>
    </row>
    <row r="17" spans="1:11">
      <c r="A17" s="6" t="s">
        <v>15</v>
      </c>
      <c r="B17" s="7"/>
      <c r="C17" s="7">
        <v>4442.8999999999996</v>
      </c>
      <c r="D17" s="14" t="s">
        <v>25</v>
      </c>
      <c r="E17" s="7"/>
      <c r="F17" s="7"/>
      <c r="G17" s="7"/>
      <c r="H17" s="14"/>
      <c r="I17" s="7"/>
      <c r="J17" s="12"/>
      <c r="K17" s="10">
        <f>K18+K19</f>
        <v>1.774153705912805</v>
      </c>
    </row>
    <row r="18" spans="1:11">
      <c r="A18" s="2" t="s">
        <v>3</v>
      </c>
      <c r="B18" s="2">
        <v>617.5</v>
      </c>
      <c r="C18" s="2"/>
      <c r="D18" s="15"/>
      <c r="E18" s="2">
        <v>0.03</v>
      </c>
      <c r="F18" s="2" t="str">
        <f>F14</f>
        <v>куб.м./кв.м</v>
      </c>
      <c r="G18" s="2">
        <f t="shared" si="5"/>
        <v>18.524999999999999</v>
      </c>
      <c r="H18" s="15" t="str">
        <f>H14</f>
        <v xml:space="preserve">куб. м. </v>
      </c>
      <c r="I18" s="2">
        <v>17.5</v>
      </c>
      <c r="J18" s="13">
        <f t="shared" si="1"/>
        <v>324.1875</v>
      </c>
      <c r="K18" s="11">
        <f>J18/4442.9</f>
        <v>7.2967543721443207E-2</v>
      </c>
    </row>
    <row r="19" spans="1:11">
      <c r="A19" s="2" t="s">
        <v>5</v>
      </c>
      <c r="B19" s="2">
        <v>617.5</v>
      </c>
      <c r="C19" s="2"/>
      <c r="D19" s="15"/>
      <c r="E19" s="2">
        <v>4.5</v>
      </c>
      <c r="F19" s="2" t="str">
        <f>F16</f>
        <v>кВт.ч/кв. м.</v>
      </c>
      <c r="G19" s="2">
        <f t="shared" si="5"/>
        <v>2778.75</v>
      </c>
      <c r="H19" s="15" t="str">
        <f>H16</f>
        <v>кВт.ч.</v>
      </c>
      <c r="I19" s="2">
        <v>2.72</v>
      </c>
      <c r="J19" s="13">
        <f t="shared" si="1"/>
        <v>7558.2000000000007</v>
      </c>
      <c r="K19" s="11">
        <f>J19/4442.9</f>
        <v>1.7011861621913618</v>
      </c>
    </row>
    <row r="20" spans="1:11" hidden="1">
      <c r="A20" s="6" t="s">
        <v>16</v>
      </c>
      <c r="B20" s="7"/>
      <c r="C20" s="7">
        <v>17130.900000000001</v>
      </c>
      <c r="D20" s="14" t="s">
        <v>26</v>
      </c>
      <c r="E20" s="7"/>
      <c r="F20" s="7"/>
      <c r="G20" s="7"/>
      <c r="H20" s="14"/>
      <c r="I20" s="7"/>
      <c r="J20" s="12"/>
      <c r="K20" s="10">
        <f>K21+K22+K23</f>
        <v>2.2662130390113773</v>
      </c>
    </row>
    <row r="21" spans="1:11" hidden="1">
      <c r="A21" s="3" t="s">
        <v>21</v>
      </c>
      <c r="B21" s="2">
        <v>3106.9</v>
      </c>
      <c r="C21" s="2"/>
      <c r="D21" s="15"/>
      <c r="E21" s="2">
        <v>7.3000000000000001E-3</v>
      </c>
      <c r="F21" s="2" t="str">
        <f>F22</f>
        <v>куб.м./кв.м</v>
      </c>
      <c r="G21" s="4">
        <f>G22</f>
        <v>22.68037</v>
      </c>
      <c r="H21" s="15" t="str">
        <f>H22</f>
        <v xml:space="preserve">куб. м. </v>
      </c>
      <c r="I21" s="2">
        <v>17.5</v>
      </c>
      <c r="J21" s="13">
        <f t="shared" si="1"/>
        <v>396.906475</v>
      </c>
      <c r="K21" s="11">
        <f>J21/17130.9</f>
        <v>2.3169038112416742E-2</v>
      </c>
    </row>
    <row r="22" spans="1:11" hidden="1">
      <c r="A22" s="2" t="s">
        <v>3</v>
      </c>
      <c r="B22" s="2">
        <v>3106.9</v>
      </c>
      <c r="C22" s="2"/>
      <c r="D22" s="15"/>
      <c r="E22" s="2">
        <v>7.3000000000000001E-3</v>
      </c>
      <c r="F22" s="2" t="str">
        <f>F18</f>
        <v>куб.м./кв.м</v>
      </c>
      <c r="G22" s="2">
        <f t="shared" si="5"/>
        <v>22.68037</v>
      </c>
      <c r="H22" s="15" t="str">
        <f>H18</f>
        <v xml:space="preserve">куб. м. </v>
      </c>
      <c r="I22" s="2">
        <v>17.5</v>
      </c>
      <c r="J22" s="13">
        <f t="shared" si="1"/>
        <v>396.906475</v>
      </c>
      <c r="K22" s="11">
        <f>J22/17130.9</f>
        <v>2.3169038112416742E-2</v>
      </c>
    </row>
    <row r="23" spans="1:11" hidden="1">
      <c r="A23" s="2" t="s">
        <v>5</v>
      </c>
      <c r="B23" s="2">
        <v>3106.9</v>
      </c>
      <c r="C23" s="2"/>
      <c r="D23" s="15"/>
      <c r="E23" s="2">
        <v>4.5</v>
      </c>
      <c r="F23" s="2" t="str">
        <f>F19</f>
        <v>кВт.ч/кв. м.</v>
      </c>
      <c r="G23" s="2">
        <f t="shared" si="5"/>
        <v>13981.050000000001</v>
      </c>
      <c r="H23" s="15" t="str">
        <f>H19</f>
        <v>кВт.ч.</v>
      </c>
      <c r="I23" s="2">
        <v>2.72</v>
      </c>
      <c r="J23" s="13">
        <f t="shared" si="1"/>
        <v>38028.456000000006</v>
      </c>
      <c r="K23" s="11">
        <f>J23/17130.9</f>
        <v>2.2198749627865437</v>
      </c>
    </row>
    <row r="24" spans="1:11" hidden="1">
      <c r="A24" s="6" t="s">
        <v>17</v>
      </c>
      <c r="B24" s="7"/>
      <c r="C24" s="7">
        <v>10907</v>
      </c>
      <c r="D24" s="14" t="s">
        <v>26</v>
      </c>
      <c r="E24" s="7"/>
      <c r="F24" s="7"/>
      <c r="G24" s="7"/>
      <c r="H24" s="14"/>
      <c r="I24" s="7"/>
      <c r="J24" s="12"/>
      <c r="K24" s="10">
        <f>K25+K26+K27</f>
        <v>2.6278699825799952</v>
      </c>
    </row>
    <row r="25" spans="1:11" hidden="1">
      <c r="A25" s="2" t="s">
        <v>3</v>
      </c>
      <c r="B25" s="2">
        <v>2293.8000000000002</v>
      </c>
      <c r="C25" s="2"/>
      <c r="D25" s="15"/>
      <c r="E25" s="2">
        <v>7.3000000000000001E-3</v>
      </c>
      <c r="F25" s="2" t="str">
        <f>F22</f>
        <v>куб.м./кв.м</v>
      </c>
      <c r="G25" s="2">
        <f t="shared" si="5"/>
        <v>16.74474</v>
      </c>
      <c r="H25" s="15" t="str">
        <f>H22</f>
        <v xml:space="preserve">куб. м. </v>
      </c>
      <c r="I25" s="2">
        <v>17.5</v>
      </c>
      <c r="J25" s="13">
        <f t="shared" si="1"/>
        <v>293.03295000000003</v>
      </c>
      <c r="K25" s="11">
        <f>J25/10907</f>
        <v>2.6866503163106265E-2</v>
      </c>
    </row>
    <row r="26" spans="1:11" hidden="1">
      <c r="A26" s="2" t="s">
        <v>21</v>
      </c>
      <c r="B26" s="2">
        <v>2293.8000000000002</v>
      </c>
      <c r="C26" s="2"/>
      <c r="D26" s="15"/>
      <c r="E26" s="2">
        <v>7.3000000000000001E-3</v>
      </c>
      <c r="F26" s="2" t="str">
        <f>F23</f>
        <v>кВт.ч/кв. м.</v>
      </c>
      <c r="G26" s="2">
        <f t="shared" si="5"/>
        <v>16.74474</v>
      </c>
      <c r="H26" s="15" t="s">
        <v>11</v>
      </c>
      <c r="I26" s="2">
        <v>17.5</v>
      </c>
      <c r="J26" s="13">
        <f t="shared" si="1"/>
        <v>293.03295000000003</v>
      </c>
      <c r="K26" s="11">
        <f>J26/10907</f>
        <v>2.6866503163106265E-2</v>
      </c>
    </row>
    <row r="27" spans="1:11" hidden="1">
      <c r="A27" s="2" t="s">
        <v>5</v>
      </c>
      <c r="B27" s="2">
        <f>B25</f>
        <v>2293.8000000000002</v>
      </c>
      <c r="C27" s="2"/>
      <c r="D27" s="15"/>
      <c r="E27" s="2">
        <v>4.5</v>
      </c>
      <c r="F27" s="2" t="str">
        <f>F23</f>
        <v>кВт.ч/кв. м.</v>
      </c>
      <c r="G27" s="2">
        <f t="shared" si="5"/>
        <v>10322.1</v>
      </c>
      <c r="H27" s="15" t="str">
        <f>H23</f>
        <v>кВт.ч.</v>
      </c>
      <c r="I27" s="2">
        <v>2.72</v>
      </c>
      <c r="J27" s="13">
        <f t="shared" si="1"/>
        <v>28076.112000000005</v>
      </c>
      <c r="K27" s="11">
        <f>J27/10907</f>
        <v>2.5741369762537825</v>
      </c>
    </row>
    <row r="29" spans="1:11">
      <c r="A29" s="17" t="s">
        <v>27</v>
      </c>
      <c r="B29" s="18"/>
      <c r="C29" s="18"/>
      <c r="D29" s="18"/>
      <c r="E29" s="18"/>
      <c r="F29" s="18"/>
      <c r="G29" s="18"/>
      <c r="H29" s="18"/>
      <c r="I29" s="18"/>
      <c r="J29" s="19"/>
      <c r="K29" s="19"/>
    </row>
    <row r="30" spans="1:11" ht="56.25" customHeight="1">
      <c r="A30" s="26" t="s">
        <v>28</v>
      </c>
      <c r="B30" s="27"/>
      <c r="C30" s="27"/>
      <c r="D30" s="27"/>
      <c r="E30" s="27"/>
      <c r="F30" s="27"/>
      <c r="G30" s="27"/>
      <c r="H30" s="27"/>
      <c r="I30" s="27"/>
      <c r="J30" s="19"/>
      <c r="K30" s="19"/>
    </row>
    <row r="31" spans="1:11">
      <c r="A31" s="28" t="s">
        <v>29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11" ht="25.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>
      <c r="A33" s="18"/>
      <c r="B33" s="18"/>
      <c r="C33" s="18"/>
      <c r="D33" s="18"/>
      <c r="E33" s="18"/>
      <c r="F33" s="18"/>
      <c r="G33" s="18"/>
      <c r="H33" s="18"/>
      <c r="I33" s="18"/>
      <c r="J33" s="19"/>
      <c r="K33" s="19"/>
    </row>
    <row r="34" spans="1:11" ht="92.25" customHeight="1">
      <c r="A34" s="30" t="s">
        <v>31</v>
      </c>
      <c r="B34" s="30"/>
      <c r="C34" s="30"/>
      <c r="D34" s="30"/>
      <c r="E34" s="30"/>
      <c r="F34" s="30"/>
      <c r="G34" s="30"/>
      <c r="H34" s="30"/>
      <c r="I34" s="30"/>
      <c r="J34" s="31"/>
      <c r="K34" s="31"/>
    </row>
  </sheetData>
  <mergeCells count="3">
    <mergeCell ref="A30:I30"/>
    <mergeCell ref="A31:K32"/>
    <mergeCell ref="A34:K3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K34"/>
  <sheetViews>
    <sheetView topLeftCell="A2" workbookViewId="0">
      <selection activeCell="A29" sqref="A29:K34"/>
    </sheetView>
  </sheetViews>
  <sheetFormatPr defaultRowHeight="15"/>
  <cols>
    <col min="1" max="1" width="17.42578125" customWidth="1"/>
    <col min="2" max="4" width="12.85546875" customWidth="1"/>
    <col min="5" max="6" width="12.5703125" customWidth="1"/>
    <col min="7" max="7" width="9.140625" customWidth="1"/>
    <col min="8" max="8" width="11.85546875" customWidth="1"/>
    <col min="9" max="9" width="9.140625" customWidth="1"/>
    <col min="10" max="10" width="9.140625" style="8" customWidth="1"/>
    <col min="11" max="11" width="9.140625" style="8"/>
  </cols>
  <sheetData>
    <row r="2" spans="1:11">
      <c r="A2" s="5" t="s">
        <v>22</v>
      </c>
      <c r="B2" s="5"/>
      <c r="C2" s="5"/>
      <c r="D2" s="5"/>
      <c r="E2" s="5"/>
      <c r="F2" s="5"/>
      <c r="G2" s="5"/>
      <c r="H2" s="5"/>
    </row>
    <row r="4" spans="1:11" ht="60">
      <c r="A4" s="1" t="s">
        <v>0</v>
      </c>
      <c r="B4" s="1" t="s">
        <v>2</v>
      </c>
      <c r="C4" s="1" t="s">
        <v>23</v>
      </c>
      <c r="D4" s="1" t="s">
        <v>24</v>
      </c>
      <c r="E4" s="1" t="s">
        <v>6</v>
      </c>
      <c r="F4" s="1" t="s">
        <v>7</v>
      </c>
      <c r="G4" s="1" t="s">
        <v>10</v>
      </c>
      <c r="H4" s="1" t="str">
        <f>F4</f>
        <v>Единица измерения</v>
      </c>
      <c r="I4" s="1" t="s">
        <v>18</v>
      </c>
      <c r="J4" s="9" t="s">
        <v>20</v>
      </c>
      <c r="K4" s="9" t="s">
        <v>19</v>
      </c>
    </row>
    <row r="5" spans="1:11" hidden="1">
      <c r="A5" s="6" t="s">
        <v>1</v>
      </c>
      <c r="B5" s="7"/>
      <c r="C5" s="7">
        <v>17216.599999999999</v>
      </c>
      <c r="D5" s="14" t="s">
        <v>25</v>
      </c>
      <c r="E5" s="7"/>
      <c r="F5" s="7"/>
      <c r="G5" s="7"/>
      <c r="H5" s="7"/>
      <c r="I5" s="7"/>
      <c r="J5" s="12"/>
      <c r="K5" s="10">
        <f>K6+K7+K8</f>
        <v>2.0831432668025864</v>
      </c>
    </row>
    <row r="6" spans="1:11" hidden="1">
      <c r="A6" s="2" t="s">
        <v>3</v>
      </c>
      <c r="B6" s="2">
        <f t="shared" ref="B6:B8" si="0">2335.4</f>
        <v>2335.4</v>
      </c>
      <c r="C6" s="2"/>
      <c r="D6" s="15"/>
      <c r="E6" s="2">
        <v>1.7399999999999999E-2</v>
      </c>
      <c r="F6" s="2" t="s">
        <v>8</v>
      </c>
      <c r="G6" s="2">
        <f>B6*E6</f>
        <v>40.635959999999997</v>
      </c>
      <c r="H6" s="15" t="s">
        <v>11</v>
      </c>
      <c r="I6" s="2">
        <v>17.5</v>
      </c>
      <c r="J6" s="13">
        <f>I6*G6</f>
        <v>711.12929999999994</v>
      </c>
      <c r="K6" s="11">
        <f>J6/17216.1</f>
        <v>4.1306062348615544E-2</v>
      </c>
    </row>
    <row r="7" spans="1:11" hidden="1">
      <c r="A7" s="2" t="s">
        <v>4</v>
      </c>
      <c r="B7" s="2">
        <f t="shared" si="0"/>
        <v>2335.4</v>
      </c>
      <c r="C7" s="2"/>
      <c r="D7" s="15"/>
      <c r="E7" s="2">
        <v>1.7399999999999999E-2</v>
      </c>
      <c r="F7" s="2" t="str">
        <f>F6</f>
        <v>куб.м./кв.м</v>
      </c>
      <c r="G7" s="2">
        <f>B7*E7</f>
        <v>40.635959999999997</v>
      </c>
      <c r="H7" s="15" t="str">
        <f>H6</f>
        <v xml:space="preserve">куб. м. </v>
      </c>
      <c r="I7" s="2">
        <v>161.61000000000001</v>
      </c>
      <c r="J7" s="13">
        <f t="shared" ref="J7:J27" si="1">I7*G7</f>
        <v>6567.1774955999999</v>
      </c>
      <c r="K7" s="11">
        <f t="shared" ref="K7:K8" si="2">J7/17216.1</f>
        <v>0.38145558492341475</v>
      </c>
    </row>
    <row r="8" spans="1:11" hidden="1">
      <c r="A8" s="2" t="s">
        <v>5</v>
      </c>
      <c r="B8" s="2">
        <f t="shared" si="0"/>
        <v>2335.4</v>
      </c>
      <c r="C8" s="2"/>
      <c r="D8" s="15"/>
      <c r="E8" s="2">
        <v>4.5</v>
      </c>
      <c r="F8" s="2" t="s">
        <v>9</v>
      </c>
      <c r="G8" s="2">
        <f>B8*E8</f>
        <v>10509.300000000001</v>
      </c>
      <c r="H8" s="15" t="s">
        <v>12</v>
      </c>
      <c r="I8" s="2">
        <v>2.72</v>
      </c>
      <c r="J8" s="13">
        <f t="shared" si="1"/>
        <v>28585.296000000006</v>
      </c>
      <c r="K8" s="11">
        <f t="shared" si="2"/>
        <v>1.6603816195305561</v>
      </c>
    </row>
    <row r="9" spans="1:11" hidden="1">
      <c r="A9" s="6" t="s">
        <v>13</v>
      </c>
      <c r="B9" s="7"/>
      <c r="C9" s="7">
        <v>4459</v>
      </c>
      <c r="D9" s="14" t="s">
        <v>25</v>
      </c>
      <c r="E9" s="7"/>
      <c r="F9" s="7"/>
      <c r="G9" s="7"/>
      <c r="H9" s="14"/>
      <c r="I9" s="7"/>
      <c r="J9" s="12"/>
      <c r="K9" s="10">
        <f>K10+K11+K12</f>
        <v>1.8945096100919492</v>
      </c>
    </row>
    <row r="10" spans="1:11" hidden="1">
      <c r="A10" s="2" t="s">
        <v>3</v>
      </c>
      <c r="B10" s="2">
        <v>550.1</v>
      </c>
      <c r="C10" s="2"/>
      <c r="D10" s="15"/>
      <c r="E10" s="2">
        <v>1.7399999999999999E-2</v>
      </c>
      <c r="F10" s="2" t="str">
        <f>F6</f>
        <v>куб.м./кв.м</v>
      </c>
      <c r="G10" s="2">
        <f t="shared" ref="G10:G12" si="3">B10*E10</f>
        <v>9.5717400000000001</v>
      </c>
      <c r="H10" s="15" t="str">
        <f>H6</f>
        <v xml:space="preserve">куб. м. </v>
      </c>
      <c r="I10" s="2">
        <v>17.5</v>
      </c>
      <c r="J10" s="13">
        <f t="shared" si="1"/>
        <v>167.50545</v>
      </c>
      <c r="K10" s="11">
        <f>J10/4459</f>
        <v>3.7565698587127161E-2</v>
      </c>
    </row>
    <row r="11" spans="1:11" hidden="1">
      <c r="A11" s="2" t="s">
        <v>4</v>
      </c>
      <c r="B11" s="2">
        <f>B10</f>
        <v>550.1</v>
      </c>
      <c r="C11" s="2"/>
      <c r="D11" s="15"/>
      <c r="E11" s="2">
        <f>E10</f>
        <v>1.7399999999999999E-2</v>
      </c>
      <c r="F11" s="2" t="str">
        <f>F7</f>
        <v>куб.м./кв.м</v>
      </c>
      <c r="G11" s="2">
        <f t="shared" si="3"/>
        <v>9.5717400000000001</v>
      </c>
      <c r="H11" s="15" t="str">
        <f>H7</f>
        <v xml:space="preserve">куб. м. </v>
      </c>
      <c r="I11" s="2">
        <v>161.61000000000001</v>
      </c>
      <c r="J11" s="13">
        <f t="shared" si="1"/>
        <v>1546.8889014000001</v>
      </c>
      <c r="K11" s="11">
        <f t="shared" ref="K11:K12" si="4">J11/4459</f>
        <v>0.34691385992374973</v>
      </c>
    </row>
    <row r="12" spans="1:11" hidden="1">
      <c r="A12" s="2" t="s">
        <v>5</v>
      </c>
      <c r="B12" s="2">
        <f>B11</f>
        <v>550.1</v>
      </c>
      <c r="C12" s="2"/>
      <c r="D12" s="15"/>
      <c r="E12" s="2">
        <f>E8</f>
        <v>4.5</v>
      </c>
      <c r="F12" s="2" t="str">
        <f>F8</f>
        <v>кВт.ч/кв. м.</v>
      </c>
      <c r="G12" s="2">
        <f t="shared" si="3"/>
        <v>2475.4500000000003</v>
      </c>
      <c r="H12" s="15" t="str">
        <f>H8</f>
        <v>кВт.ч.</v>
      </c>
      <c r="I12" s="2">
        <v>2.72</v>
      </c>
      <c r="J12" s="13">
        <f t="shared" si="1"/>
        <v>6733.2240000000011</v>
      </c>
      <c r="K12" s="11">
        <f t="shared" si="4"/>
        <v>1.5100300515810723</v>
      </c>
    </row>
    <row r="13" spans="1:11" hidden="1">
      <c r="A13" s="6" t="s">
        <v>14</v>
      </c>
      <c r="B13" s="7"/>
      <c r="C13" s="7">
        <v>3986.1</v>
      </c>
      <c r="D13" s="14" t="s">
        <v>25</v>
      </c>
      <c r="E13" s="7"/>
      <c r="F13" s="7"/>
      <c r="G13" s="7"/>
      <c r="H13" s="14"/>
      <c r="I13" s="7"/>
      <c r="J13" s="12"/>
      <c r="K13" s="10">
        <f>K14+K16</f>
        <v>1.5137642056145106</v>
      </c>
    </row>
    <row r="14" spans="1:11" hidden="1">
      <c r="A14" s="2" t="s">
        <v>3</v>
      </c>
      <c r="B14" s="2">
        <v>472.7</v>
      </c>
      <c r="C14" s="2"/>
      <c r="D14" s="15"/>
      <c r="E14" s="2">
        <v>0.03</v>
      </c>
      <c r="F14" s="2" t="str">
        <f>F10</f>
        <v>куб.м./кв.м</v>
      </c>
      <c r="G14" s="2">
        <f>B14*E14</f>
        <v>14.180999999999999</v>
      </c>
      <c r="H14" s="15" t="str">
        <f>H10</f>
        <v xml:space="preserve">куб. м. </v>
      </c>
      <c r="I14" s="2">
        <v>17.5</v>
      </c>
      <c r="J14" s="13">
        <f t="shared" si="1"/>
        <v>248.16749999999999</v>
      </c>
      <c r="K14" s="11">
        <f>J14/3986.1</f>
        <v>6.225822232257093E-2</v>
      </c>
    </row>
    <row r="15" spans="1:11" hidden="1">
      <c r="A15" s="2" t="s">
        <v>21</v>
      </c>
      <c r="B15" s="2">
        <f>B14</f>
        <v>472.7</v>
      </c>
      <c r="C15" s="2"/>
      <c r="D15" s="15"/>
      <c r="E15" s="2">
        <f>E11</f>
        <v>1.7399999999999999E-2</v>
      </c>
      <c r="F15" s="2" t="str">
        <f>F11</f>
        <v>куб.м./кв.м</v>
      </c>
      <c r="G15" s="2">
        <f t="shared" ref="G15:G27" si="5">B15*E15</f>
        <v>8.2249799999999986</v>
      </c>
      <c r="H15" s="15" t="str">
        <f>H11</f>
        <v xml:space="preserve">куб. м. </v>
      </c>
      <c r="I15" s="2">
        <v>17.5</v>
      </c>
      <c r="J15" s="13">
        <f t="shared" si="1"/>
        <v>143.93714999999997</v>
      </c>
      <c r="K15" s="11">
        <f t="shared" ref="K15:K16" si="6">J15/3986.1</f>
        <v>3.6109768947091135E-2</v>
      </c>
    </row>
    <row r="16" spans="1:11" hidden="1">
      <c r="A16" s="2" t="s">
        <v>5</v>
      </c>
      <c r="B16" s="2">
        <f>B15</f>
        <v>472.7</v>
      </c>
      <c r="C16" s="2"/>
      <c r="D16" s="15"/>
      <c r="E16" s="2">
        <v>4.5</v>
      </c>
      <c r="F16" s="2" t="str">
        <f>F12</f>
        <v>кВт.ч/кв. м.</v>
      </c>
      <c r="G16" s="2">
        <f t="shared" si="5"/>
        <v>2127.15</v>
      </c>
      <c r="H16" s="15" t="str">
        <f>H12</f>
        <v>кВт.ч.</v>
      </c>
      <c r="I16" s="2">
        <v>2.72</v>
      </c>
      <c r="J16" s="13">
        <f t="shared" si="1"/>
        <v>5785.8480000000009</v>
      </c>
      <c r="K16" s="11">
        <f t="shared" si="6"/>
        <v>1.4515059832919397</v>
      </c>
    </row>
    <row r="17" spans="1:11" hidden="1">
      <c r="A17" s="6" t="s">
        <v>15</v>
      </c>
      <c r="B17" s="7"/>
      <c r="C17" s="7">
        <v>4442.8999999999996</v>
      </c>
      <c r="D17" s="14" t="s">
        <v>25</v>
      </c>
      <c r="E17" s="7"/>
      <c r="F17" s="7"/>
      <c r="G17" s="7"/>
      <c r="H17" s="14"/>
      <c r="I17" s="7"/>
      <c r="J17" s="12"/>
      <c r="K17" s="10">
        <f>K18+K19</f>
        <v>1.774153705912805</v>
      </c>
    </row>
    <row r="18" spans="1:11" hidden="1">
      <c r="A18" s="2" t="s">
        <v>3</v>
      </c>
      <c r="B18" s="2">
        <v>617.5</v>
      </c>
      <c r="C18" s="2"/>
      <c r="D18" s="15"/>
      <c r="E18" s="2">
        <v>0.03</v>
      </c>
      <c r="F18" s="2" t="str">
        <f>F14</f>
        <v>куб.м./кв.м</v>
      </c>
      <c r="G18" s="2">
        <f t="shared" si="5"/>
        <v>18.524999999999999</v>
      </c>
      <c r="H18" s="15" t="str">
        <f>H14</f>
        <v xml:space="preserve">куб. м. </v>
      </c>
      <c r="I18" s="2">
        <v>17.5</v>
      </c>
      <c r="J18" s="13">
        <f t="shared" si="1"/>
        <v>324.1875</v>
      </c>
      <c r="K18" s="11">
        <f>J18/4442.9</f>
        <v>7.2967543721443207E-2</v>
      </c>
    </row>
    <row r="19" spans="1:11" hidden="1">
      <c r="A19" s="2" t="s">
        <v>5</v>
      </c>
      <c r="B19" s="2">
        <v>617.5</v>
      </c>
      <c r="C19" s="2"/>
      <c r="D19" s="15"/>
      <c r="E19" s="2">
        <v>4.5</v>
      </c>
      <c r="F19" s="2" t="str">
        <f>F16</f>
        <v>кВт.ч/кв. м.</v>
      </c>
      <c r="G19" s="2">
        <f t="shared" si="5"/>
        <v>2778.75</v>
      </c>
      <c r="H19" s="15" t="str">
        <f>H16</f>
        <v>кВт.ч.</v>
      </c>
      <c r="I19" s="2">
        <v>2.72</v>
      </c>
      <c r="J19" s="13">
        <f t="shared" si="1"/>
        <v>7558.2000000000007</v>
      </c>
      <c r="K19" s="11">
        <f>J19/4442.9</f>
        <v>1.7011861621913618</v>
      </c>
    </row>
    <row r="20" spans="1:11">
      <c r="A20" s="6" t="s">
        <v>16</v>
      </c>
      <c r="B20" s="7"/>
      <c r="C20" s="7">
        <v>17130.900000000001</v>
      </c>
      <c r="D20" s="14" t="s">
        <v>26</v>
      </c>
      <c r="E20" s="7"/>
      <c r="F20" s="7"/>
      <c r="G20" s="7"/>
      <c r="H20" s="14"/>
      <c r="I20" s="7"/>
      <c r="J20" s="12"/>
      <c r="K20" s="10">
        <f>K21+K22+K23</f>
        <v>2.2662130390113773</v>
      </c>
    </row>
    <row r="21" spans="1:11">
      <c r="A21" s="3" t="s">
        <v>21</v>
      </c>
      <c r="B21" s="2">
        <v>3106.9</v>
      </c>
      <c r="C21" s="2"/>
      <c r="D21" s="15"/>
      <c r="E21" s="2">
        <v>7.3000000000000001E-3</v>
      </c>
      <c r="F21" s="2" t="str">
        <f>F22</f>
        <v>куб.м./кв.м</v>
      </c>
      <c r="G21" s="4">
        <f>G22</f>
        <v>22.68037</v>
      </c>
      <c r="H21" s="15" t="str">
        <f>H22</f>
        <v xml:space="preserve">куб. м. </v>
      </c>
      <c r="I21" s="2">
        <v>17.5</v>
      </c>
      <c r="J21" s="13">
        <f t="shared" si="1"/>
        <v>396.906475</v>
      </c>
      <c r="K21" s="11">
        <f>J21/17130.9</f>
        <v>2.3169038112416742E-2</v>
      </c>
    </row>
    <row r="22" spans="1:11">
      <c r="A22" s="2" t="s">
        <v>3</v>
      </c>
      <c r="B22" s="2">
        <v>3106.9</v>
      </c>
      <c r="C22" s="2"/>
      <c r="D22" s="15"/>
      <c r="E22" s="2">
        <v>7.3000000000000001E-3</v>
      </c>
      <c r="F22" s="2" t="str">
        <f>F18</f>
        <v>куб.м./кв.м</v>
      </c>
      <c r="G22" s="2">
        <f t="shared" si="5"/>
        <v>22.68037</v>
      </c>
      <c r="H22" s="15" t="str">
        <f>H18</f>
        <v xml:space="preserve">куб. м. </v>
      </c>
      <c r="I22" s="2">
        <v>17.5</v>
      </c>
      <c r="J22" s="13">
        <f t="shared" si="1"/>
        <v>396.906475</v>
      </c>
      <c r="K22" s="11">
        <f>J22/17130.9</f>
        <v>2.3169038112416742E-2</v>
      </c>
    </row>
    <row r="23" spans="1:11">
      <c r="A23" s="2" t="s">
        <v>5</v>
      </c>
      <c r="B23" s="2">
        <v>3106.9</v>
      </c>
      <c r="C23" s="2"/>
      <c r="D23" s="15"/>
      <c r="E23" s="2">
        <v>4.5</v>
      </c>
      <c r="F23" s="2" t="str">
        <f>F19</f>
        <v>кВт.ч/кв. м.</v>
      </c>
      <c r="G23" s="2">
        <f t="shared" si="5"/>
        <v>13981.050000000001</v>
      </c>
      <c r="H23" s="15" t="str">
        <f>H19</f>
        <v>кВт.ч.</v>
      </c>
      <c r="I23" s="2">
        <v>2.72</v>
      </c>
      <c r="J23" s="13">
        <f t="shared" si="1"/>
        <v>38028.456000000006</v>
      </c>
      <c r="K23" s="11">
        <f>J23/17130.9</f>
        <v>2.2198749627865437</v>
      </c>
    </row>
    <row r="24" spans="1:11" hidden="1">
      <c r="A24" s="6" t="s">
        <v>17</v>
      </c>
      <c r="B24" s="7"/>
      <c r="C24" s="7">
        <v>10907</v>
      </c>
      <c r="D24" s="14" t="s">
        <v>26</v>
      </c>
      <c r="E24" s="7"/>
      <c r="F24" s="7"/>
      <c r="G24" s="7"/>
      <c r="H24" s="14"/>
      <c r="I24" s="7"/>
      <c r="J24" s="12"/>
      <c r="K24" s="10">
        <f>K25+K26+K27</f>
        <v>2.6278699825799952</v>
      </c>
    </row>
    <row r="25" spans="1:11" hidden="1">
      <c r="A25" s="2" t="s">
        <v>3</v>
      </c>
      <c r="B25" s="2">
        <v>2293.8000000000002</v>
      </c>
      <c r="C25" s="2"/>
      <c r="D25" s="15"/>
      <c r="E25" s="2">
        <v>7.3000000000000001E-3</v>
      </c>
      <c r="F25" s="2" t="str">
        <f>F22</f>
        <v>куб.м./кв.м</v>
      </c>
      <c r="G25" s="2">
        <f t="shared" si="5"/>
        <v>16.74474</v>
      </c>
      <c r="H25" s="15" t="str">
        <f>H22</f>
        <v xml:space="preserve">куб. м. </v>
      </c>
      <c r="I25" s="2">
        <v>17.5</v>
      </c>
      <c r="J25" s="13">
        <f t="shared" si="1"/>
        <v>293.03295000000003</v>
      </c>
      <c r="K25" s="11">
        <f>J25/10907</f>
        <v>2.6866503163106265E-2</v>
      </c>
    </row>
    <row r="26" spans="1:11" hidden="1">
      <c r="A26" s="2" t="s">
        <v>21</v>
      </c>
      <c r="B26" s="2">
        <v>2293.8000000000002</v>
      </c>
      <c r="C26" s="2"/>
      <c r="D26" s="15"/>
      <c r="E26" s="2">
        <v>7.3000000000000001E-3</v>
      </c>
      <c r="F26" s="2" t="str">
        <f>F23</f>
        <v>кВт.ч/кв. м.</v>
      </c>
      <c r="G26" s="2">
        <f t="shared" si="5"/>
        <v>16.74474</v>
      </c>
      <c r="H26" s="15" t="s">
        <v>11</v>
      </c>
      <c r="I26" s="2">
        <v>17.5</v>
      </c>
      <c r="J26" s="13">
        <f t="shared" si="1"/>
        <v>293.03295000000003</v>
      </c>
      <c r="K26" s="11">
        <f>J26/10907</f>
        <v>2.6866503163106265E-2</v>
      </c>
    </row>
    <row r="27" spans="1:11" hidden="1">
      <c r="A27" s="2" t="s">
        <v>5</v>
      </c>
      <c r="B27" s="2">
        <f>B25</f>
        <v>2293.8000000000002</v>
      </c>
      <c r="C27" s="2"/>
      <c r="D27" s="15"/>
      <c r="E27" s="2">
        <v>4.5</v>
      </c>
      <c r="F27" s="2" t="str">
        <f>F23</f>
        <v>кВт.ч/кв. м.</v>
      </c>
      <c r="G27" s="2">
        <f t="shared" si="5"/>
        <v>10322.1</v>
      </c>
      <c r="H27" s="15" t="str">
        <f>H23</f>
        <v>кВт.ч.</v>
      </c>
      <c r="I27" s="2">
        <v>2.72</v>
      </c>
      <c r="J27" s="13">
        <f t="shared" si="1"/>
        <v>28076.112000000005</v>
      </c>
      <c r="K27" s="11">
        <f>J27/10907</f>
        <v>2.5741369762537825</v>
      </c>
    </row>
    <row r="29" spans="1:11">
      <c r="A29" s="17" t="s">
        <v>27</v>
      </c>
      <c r="B29" s="18"/>
      <c r="C29" s="18"/>
      <c r="D29" s="18"/>
      <c r="E29" s="18"/>
      <c r="F29" s="18"/>
      <c r="G29" s="18"/>
      <c r="H29" s="18"/>
      <c r="I29" s="18"/>
      <c r="J29" s="19"/>
      <c r="K29" s="19"/>
    </row>
    <row r="30" spans="1:11" ht="48" customHeight="1">
      <c r="A30" s="26" t="s">
        <v>28</v>
      </c>
      <c r="B30" s="27"/>
      <c r="C30" s="27"/>
      <c r="D30" s="27"/>
      <c r="E30" s="27"/>
      <c r="F30" s="27"/>
      <c r="G30" s="27"/>
      <c r="H30" s="27"/>
      <c r="I30" s="27"/>
      <c r="J30" s="19"/>
      <c r="K30" s="19"/>
    </row>
    <row r="31" spans="1:11">
      <c r="A31" s="28" t="s">
        <v>29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11" ht="25.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>
      <c r="A33" s="18"/>
      <c r="B33" s="18"/>
      <c r="C33" s="18"/>
      <c r="D33" s="18"/>
      <c r="E33" s="18"/>
      <c r="F33" s="18"/>
      <c r="G33" s="18"/>
      <c r="H33" s="18"/>
      <c r="I33" s="18"/>
      <c r="J33" s="19"/>
      <c r="K33" s="19"/>
    </row>
    <row r="34" spans="1:11" ht="89.25" customHeight="1">
      <c r="A34" s="30" t="s">
        <v>31</v>
      </c>
      <c r="B34" s="30"/>
      <c r="C34" s="30"/>
      <c r="D34" s="30"/>
      <c r="E34" s="30"/>
      <c r="F34" s="30"/>
      <c r="G34" s="30"/>
      <c r="H34" s="30"/>
      <c r="I34" s="30"/>
      <c r="J34" s="31"/>
      <c r="K34" s="31"/>
    </row>
  </sheetData>
  <mergeCells count="3">
    <mergeCell ref="A30:I30"/>
    <mergeCell ref="A31:K32"/>
    <mergeCell ref="A34:K3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K34"/>
  <sheetViews>
    <sheetView topLeftCell="A2" workbookViewId="0">
      <selection activeCell="F41" sqref="F41"/>
    </sheetView>
  </sheetViews>
  <sheetFormatPr defaultRowHeight="15"/>
  <cols>
    <col min="1" max="1" width="17.42578125" customWidth="1"/>
    <col min="2" max="4" width="12.85546875" customWidth="1"/>
    <col min="5" max="6" width="12.5703125" customWidth="1"/>
    <col min="7" max="7" width="9.140625" customWidth="1"/>
    <col min="8" max="8" width="11.85546875" customWidth="1"/>
    <col min="9" max="9" width="9.140625" customWidth="1"/>
    <col min="10" max="10" width="9.140625" style="8" customWidth="1"/>
    <col min="11" max="11" width="9.140625" style="8"/>
  </cols>
  <sheetData>
    <row r="2" spans="1:11">
      <c r="A2" s="5" t="s">
        <v>22</v>
      </c>
      <c r="B2" s="5"/>
      <c r="C2" s="5"/>
      <c r="D2" s="5"/>
      <c r="E2" s="5"/>
      <c r="F2" s="5"/>
      <c r="G2" s="5"/>
      <c r="H2" s="5"/>
    </row>
    <row r="4" spans="1:11" ht="60">
      <c r="A4" s="1" t="s">
        <v>0</v>
      </c>
      <c r="B4" s="1" t="s">
        <v>2</v>
      </c>
      <c r="C4" s="1" t="s">
        <v>23</v>
      </c>
      <c r="D4" s="1" t="s">
        <v>24</v>
      </c>
      <c r="E4" s="1" t="s">
        <v>6</v>
      </c>
      <c r="F4" s="1" t="s">
        <v>7</v>
      </c>
      <c r="G4" s="1" t="s">
        <v>10</v>
      </c>
      <c r="H4" s="1" t="str">
        <f>F4</f>
        <v>Единица измерения</v>
      </c>
      <c r="I4" s="1" t="s">
        <v>18</v>
      </c>
      <c r="J4" s="9" t="s">
        <v>20</v>
      </c>
      <c r="K4" s="9" t="s">
        <v>19</v>
      </c>
    </row>
    <row r="5" spans="1:11" hidden="1">
      <c r="A5" s="6" t="s">
        <v>1</v>
      </c>
      <c r="B5" s="7"/>
      <c r="C5" s="7">
        <v>17216.599999999999</v>
      </c>
      <c r="D5" s="14" t="s">
        <v>25</v>
      </c>
      <c r="E5" s="7"/>
      <c r="F5" s="7"/>
      <c r="G5" s="7"/>
      <c r="H5" s="7"/>
      <c r="I5" s="7"/>
      <c r="J5" s="12"/>
      <c r="K5" s="10">
        <f>K6+K7+K8</f>
        <v>2.0831432668025864</v>
      </c>
    </row>
    <row r="6" spans="1:11" hidden="1">
      <c r="A6" s="2" t="s">
        <v>3</v>
      </c>
      <c r="B6" s="2">
        <f t="shared" ref="B6:B8" si="0">2335.4</f>
        <v>2335.4</v>
      </c>
      <c r="C6" s="2"/>
      <c r="D6" s="15"/>
      <c r="E6" s="2">
        <v>1.7399999999999999E-2</v>
      </c>
      <c r="F6" s="2" t="s">
        <v>8</v>
      </c>
      <c r="G6" s="2">
        <f>B6*E6</f>
        <v>40.635959999999997</v>
      </c>
      <c r="H6" s="15" t="s">
        <v>11</v>
      </c>
      <c r="I6" s="2">
        <v>17.5</v>
      </c>
      <c r="J6" s="13">
        <f>I6*G6</f>
        <v>711.12929999999994</v>
      </c>
      <c r="K6" s="11">
        <f>J6/17216.1</f>
        <v>4.1306062348615544E-2</v>
      </c>
    </row>
    <row r="7" spans="1:11" hidden="1">
      <c r="A7" s="2" t="s">
        <v>4</v>
      </c>
      <c r="B7" s="2">
        <f t="shared" si="0"/>
        <v>2335.4</v>
      </c>
      <c r="C7" s="2"/>
      <c r="D7" s="15"/>
      <c r="E7" s="2">
        <v>1.7399999999999999E-2</v>
      </c>
      <c r="F7" s="2" t="str">
        <f>F6</f>
        <v>куб.м./кв.м</v>
      </c>
      <c r="G7" s="2">
        <f>B7*E7</f>
        <v>40.635959999999997</v>
      </c>
      <c r="H7" s="15" t="str">
        <f>H6</f>
        <v xml:space="preserve">куб. м. </v>
      </c>
      <c r="I7" s="2">
        <v>161.61000000000001</v>
      </c>
      <c r="J7" s="13">
        <f t="shared" ref="J7:J27" si="1">I7*G7</f>
        <v>6567.1774955999999</v>
      </c>
      <c r="K7" s="11">
        <f t="shared" ref="K7:K8" si="2">J7/17216.1</f>
        <v>0.38145558492341475</v>
      </c>
    </row>
    <row r="8" spans="1:11" hidden="1">
      <c r="A8" s="2" t="s">
        <v>5</v>
      </c>
      <c r="B8" s="2">
        <f t="shared" si="0"/>
        <v>2335.4</v>
      </c>
      <c r="C8" s="2"/>
      <c r="D8" s="15"/>
      <c r="E8" s="2">
        <v>4.5</v>
      </c>
      <c r="F8" s="2" t="s">
        <v>9</v>
      </c>
      <c r="G8" s="2">
        <f>B8*E8</f>
        <v>10509.300000000001</v>
      </c>
      <c r="H8" s="15" t="s">
        <v>12</v>
      </c>
      <c r="I8" s="2">
        <v>2.72</v>
      </c>
      <c r="J8" s="13">
        <f t="shared" si="1"/>
        <v>28585.296000000006</v>
      </c>
      <c r="K8" s="11">
        <f t="shared" si="2"/>
        <v>1.6603816195305561</v>
      </c>
    </row>
    <row r="9" spans="1:11" hidden="1">
      <c r="A9" s="6" t="s">
        <v>13</v>
      </c>
      <c r="B9" s="7"/>
      <c r="C9" s="7">
        <v>4459</v>
      </c>
      <c r="D9" s="14" t="s">
        <v>25</v>
      </c>
      <c r="E9" s="7"/>
      <c r="F9" s="7"/>
      <c r="G9" s="7"/>
      <c r="H9" s="14"/>
      <c r="I9" s="7"/>
      <c r="J9" s="12"/>
      <c r="K9" s="10">
        <f>K10+K11+K12</f>
        <v>1.8945096100919492</v>
      </c>
    </row>
    <row r="10" spans="1:11" hidden="1">
      <c r="A10" s="2" t="s">
        <v>3</v>
      </c>
      <c r="B10" s="2">
        <v>550.1</v>
      </c>
      <c r="C10" s="2"/>
      <c r="D10" s="15"/>
      <c r="E10" s="2">
        <v>1.7399999999999999E-2</v>
      </c>
      <c r="F10" s="2" t="str">
        <f>F6</f>
        <v>куб.м./кв.м</v>
      </c>
      <c r="G10" s="2">
        <f t="shared" ref="G10:G12" si="3">B10*E10</f>
        <v>9.5717400000000001</v>
      </c>
      <c r="H10" s="15" t="str">
        <f>H6</f>
        <v xml:space="preserve">куб. м. </v>
      </c>
      <c r="I10" s="2">
        <v>17.5</v>
      </c>
      <c r="J10" s="13">
        <f t="shared" si="1"/>
        <v>167.50545</v>
      </c>
      <c r="K10" s="11">
        <f>J10/4459</f>
        <v>3.7565698587127161E-2</v>
      </c>
    </row>
    <row r="11" spans="1:11" hidden="1">
      <c r="A11" s="2" t="s">
        <v>4</v>
      </c>
      <c r="B11" s="2">
        <f>B10</f>
        <v>550.1</v>
      </c>
      <c r="C11" s="2"/>
      <c r="D11" s="15"/>
      <c r="E11" s="2">
        <f>E10</f>
        <v>1.7399999999999999E-2</v>
      </c>
      <c r="F11" s="2" t="str">
        <f>F7</f>
        <v>куб.м./кв.м</v>
      </c>
      <c r="G11" s="2">
        <f t="shared" si="3"/>
        <v>9.5717400000000001</v>
      </c>
      <c r="H11" s="15" t="str">
        <f>H7</f>
        <v xml:space="preserve">куб. м. </v>
      </c>
      <c r="I11" s="2">
        <v>161.61000000000001</v>
      </c>
      <c r="J11" s="13">
        <f t="shared" si="1"/>
        <v>1546.8889014000001</v>
      </c>
      <c r="K11" s="11">
        <f t="shared" ref="K11:K12" si="4">J11/4459</f>
        <v>0.34691385992374973</v>
      </c>
    </row>
    <row r="12" spans="1:11" hidden="1">
      <c r="A12" s="2" t="s">
        <v>5</v>
      </c>
      <c r="B12" s="2">
        <f>B11</f>
        <v>550.1</v>
      </c>
      <c r="C12" s="2"/>
      <c r="D12" s="15"/>
      <c r="E12" s="2">
        <f>E8</f>
        <v>4.5</v>
      </c>
      <c r="F12" s="2" t="str">
        <f>F8</f>
        <v>кВт.ч/кв. м.</v>
      </c>
      <c r="G12" s="2">
        <f t="shared" si="3"/>
        <v>2475.4500000000003</v>
      </c>
      <c r="H12" s="15" t="str">
        <f>H8</f>
        <v>кВт.ч.</v>
      </c>
      <c r="I12" s="2">
        <v>2.72</v>
      </c>
      <c r="J12" s="13">
        <f t="shared" si="1"/>
        <v>6733.2240000000011</v>
      </c>
      <c r="K12" s="11">
        <f t="shared" si="4"/>
        <v>1.5100300515810723</v>
      </c>
    </row>
    <row r="13" spans="1:11" hidden="1">
      <c r="A13" s="6" t="s">
        <v>14</v>
      </c>
      <c r="B13" s="7"/>
      <c r="C13" s="7">
        <v>3986.1</v>
      </c>
      <c r="D13" s="14" t="s">
        <v>25</v>
      </c>
      <c r="E13" s="7"/>
      <c r="F13" s="7"/>
      <c r="G13" s="7"/>
      <c r="H13" s="14"/>
      <c r="I13" s="7"/>
      <c r="J13" s="12"/>
      <c r="K13" s="10">
        <f>K14+K16</f>
        <v>1.5137642056145106</v>
      </c>
    </row>
    <row r="14" spans="1:11" hidden="1">
      <c r="A14" s="2" t="s">
        <v>3</v>
      </c>
      <c r="B14" s="2">
        <v>472.7</v>
      </c>
      <c r="C14" s="2"/>
      <c r="D14" s="15"/>
      <c r="E14" s="2">
        <v>0.03</v>
      </c>
      <c r="F14" s="2" t="str">
        <f>F10</f>
        <v>куб.м./кв.м</v>
      </c>
      <c r="G14" s="2">
        <f>B14*E14</f>
        <v>14.180999999999999</v>
      </c>
      <c r="H14" s="15" t="str">
        <f>H10</f>
        <v xml:space="preserve">куб. м. </v>
      </c>
      <c r="I14" s="2">
        <v>17.5</v>
      </c>
      <c r="J14" s="13">
        <f t="shared" si="1"/>
        <v>248.16749999999999</v>
      </c>
      <c r="K14" s="11">
        <f>J14/3986.1</f>
        <v>6.225822232257093E-2</v>
      </c>
    </row>
    <row r="15" spans="1:11" hidden="1">
      <c r="A15" s="2" t="s">
        <v>21</v>
      </c>
      <c r="B15" s="2">
        <f>B14</f>
        <v>472.7</v>
      </c>
      <c r="C15" s="2"/>
      <c r="D15" s="15"/>
      <c r="E15" s="2">
        <f>E11</f>
        <v>1.7399999999999999E-2</v>
      </c>
      <c r="F15" s="2" t="str">
        <f>F11</f>
        <v>куб.м./кв.м</v>
      </c>
      <c r="G15" s="2">
        <f t="shared" ref="G15:G27" si="5">B15*E15</f>
        <v>8.2249799999999986</v>
      </c>
      <c r="H15" s="15" t="str">
        <f>H11</f>
        <v xml:space="preserve">куб. м. </v>
      </c>
      <c r="I15" s="2">
        <v>17.5</v>
      </c>
      <c r="J15" s="13">
        <f t="shared" si="1"/>
        <v>143.93714999999997</v>
      </c>
      <c r="K15" s="11">
        <f t="shared" ref="K15:K16" si="6">J15/3986.1</f>
        <v>3.6109768947091135E-2</v>
      </c>
    </row>
    <row r="16" spans="1:11" hidden="1">
      <c r="A16" s="2" t="s">
        <v>5</v>
      </c>
      <c r="B16" s="2">
        <f>B15</f>
        <v>472.7</v>
      </c>
      <c r="C16" s="2"/>
      <c r="D16" s="15"/>
      <c r="E16" s="2">
        <v>4.5</v>
      </c>
      <c r="F16" s="2" t="str">
        <f>F12</f>
        <v>кВт.ч/кв. м.</v>
      </c>
      <c r="G16" s="2">
        <f t="shared" si="5"/>
        <v>2127.15</v>
      </c>
      <c r="H16" s="15" t="str">
        <f>H12</f>
        <v>кВт.ч.</v>
      </c>
      <c r="I16" s="2">
        <v>2.72</v>
      </c>
      <c r="J16" s="13">
        <f t="shared" si="1"/>
        <v>5785.8480000000009</v>
      </c>
      <c r="K16" s="11">
        <f t="shared" si="6"/>
        <v>1.4515059832919397</v>
      </c>
    </row>
    <row r="17" spans="1:11" hidden="1">
      <c r="A17" s="6" t="s">
        <v>15</v>
      </c>
      <c r="B17" s="7"/>
      <c r="C17" s="7"/>
      <c r="D17" s="14" t="s">
        <v>25</v>
      </c>
      <c r="E17" s="7"/>
      <c r="F17" s="7"/>
      <c r="G17" s="7"/>
      <c r="H17" s="14"/>
      <c r="I17" s="7"/>
      <c r="J17" s="12"/>
      <c r="K17" s="10">
        <f>K18+K19</f>
        <v>1.774153705912805</v>
      </c>
    </row>
    <row r="18" spans="1:11" hidden="1">
      <c r="A18" s="2" t="s">
        <v>3</v>
      </c>
      <c r="B18" s="2">
        <v>617.5</v>
      </c>
      <c r="C18" s="2"/>
      <c r="D18" s="15"/>
      <c r="E18" s="2">
        <v>0.03</v>
      </c>
      <c r="F18" s="2" t="str">
        <f>F14</f>
        <v>куб.м./кв.м</v>
      </c>
      <c r="G18" s="2">
        <f t="shared" si="5"/>
        <v>18.524999999999999</v>
      </c>
      <c r="H18" s="15" t="str">
        <f>H14</f>
        <v xml:space="preserve">куб. м. </v>
      </c>
      <c r="I18" s="2">
        <v>17.5</v>
      </c>
      <c r="J18" s="13">
        <f t="shared" si="1"/>
        <v>324.1875</v>
      </c>
      <c r="K18" s="11">
        <f>J18/4442.9</f>
        <v>7.2967543721443207E-2</v>
      </c>
    </row>
    <row r="19" spans="1:11" hidden="1">
      <c r="A19" s="2" t="s">
        <v>5</v>
      </c>
      <c r="B19" s="2">
        <v>617.5</v>
      </c>
      <c r="C19" s="2"/>
      <c r="D19" s="15"/>
      <c r="E19" s="2">
        <v>4.5</v>
      </c>
      <c r="F19" s="2" t="str">
        <f>F16</f>
        <v>кВт.ч/кв. м.</v>
      </c>
      <c r="G19" s="2">
        <f t="shared" si="5"/>
        <v>2778.75</v>
      </c>
      <c r="H19" s="15" t="str">
        <f>H16</f>
        <v>кВт.ч.</v>
      </c>
      <c r="I19" s="2">
        <v>2.72</v>
      </c>
      <c r="J19" s="13">
        <f t="shared" si="1"/>
        <v>7558.2000000000007</v>
      </c>
      <c r="K19" s="11">
        <f>J19/4442.9</f>
        <v>1.7011861621913618</v>
      </c>
    </row>
    <row r="20" spans="1:11" hidden="1">
      <c r="A20" s="6" t="s">
        <v>16</v>
      </c>
      <c r="B20" s="7"/>
      <c r="C20" s="7">
        <v>17130.900000000001</v>
      </c>
      <c r="D20" s="14" t="s">
        <v>26</v>
      </c>
      <c r="E20" s="7"/>
      <c r="F20" s="7"/>
      <c r="G20" s="7"/>
      <c r="H20" s="14"/>
      <c r="I20" s="7"/>
      <c r="J20" s="12"/>
      <c r="K20" s="10">
        <f>K21+K22+K23</f>
        <v>2.2662130390113773</v>
      </c>
    </row>
    <row r="21" spans="1:11" hidden="1">
      <c r="A21" s="3" t="s">
        <v>21</v>
      </c>
      <c r="B21" s="2">
        <v>3106.9</v>
      </c>
      <c r="C21" s="2"/>
      <c r="D21" s="15"/>
      <c r="E21" s="2">
        <v>7.3000000000000001E-3</v>
      </c>
      <c r="F21" s="2" t="str">
        <f>F22</f>
        <v>куб.м./кв.м</v>
      </c>
      <c r="G21" s="4">
        <f>G22</f>
        <v>22.68037</v>
      </c>
      <c r="H21" s="15" t="str">
        <f>H22</f>
        <v xml:space="preserve">куб. м. </v>
      </c>
      <c r="I21" s="2">
        <v>17.5</v>
      </c>
      <c r="J21" s="13">
        <f t="shared" si="1"/>
        <v>396.906475</v>
      </c>
      <c r="K21" s="11">
        <f>J21/17130.9</f>
        <v>2.3169038112416742E-2</v>
      </c>
    </row>
    <row r="22" spans="1:11" hidden="1">
      <c r="A22" s="2" t="s">
        <v>3</v>
      </c>
      <c r="B22" s="2">
        <v>3106.9</v>
      </c>
      <c r="C22" s="2"/>
      <c r="D22" s="15"/>
      <c r="E22" s="2">
        <v>7.3000000000000001E-3</v>
      </c>
      <c r="F22" s="2" t="str">
        <f>F18</f>
        <v>куб.м./кв.м</v>
      </c>
      <c r="G22" s="2">
        <f t="shared" si="5"/>
        <v>22.68037</v>
      </c>
      <c r="H22" s="15" t="str">
        <f>H18</f>
        <v xml:space="preserve">куб. м. </v>
      </c>
      <c r="I22" s="2">
        <v>17.5</v>
      </c>
      <c r="J22" s="13">
        <f t="shared" si="1"/>
        <v>396.906475</v>
      </c>
      <c r="K22" s="11">
        <f>J22/17130.9</f>
        <v>2.3169038112416742E-2</v>
      </c>
    </row>
    <row r="23" spans="1:11" hidden="1">
      <c r="A23" s="2" t="s">
        <v>5</v>
      </c>
      <c r="B23" s="2">
        <v>3106.9</v>
      </c>
      <c r="C23" s="2"/>
      <c r="D23" s="15"/>
      <c r="E23" s="2">
        <v>4.5</v>
      </c>
      <c r="F23" s="2" t="str">
        <f>F19</f>
        <v>кВт.ч/кв. м.</v>
      </c>
      <c r="G23" s="2">
        <f t="shared" si="5"/>
        <v>13981.050000000001</v>
      </c>
      <c r="H23" s="15" t="str">
        <f>H19</f>
        <v>кВт.ч.</v>
      </c>
      <c r="I23" s="2">
        <v>2.72</v>
      </c>
      <c r="J23" s="13">
        <f t="shared" si="1"/>
        <v>38028.456000000006</v>
      </c>
      <c r="K23" s="11">
        <f>J23/17130.9</f>
        <v>2.2198749627865437</v>
      </c>
    </row>
    <row r="24" spans="1:11">
      <c r="A24" s="6" t="s">
        <v>17</v>
      </c>
      <c r="B24" s="7"/>
      <c r="C24" s="7">
        <v>10907</v>
      </c>
      <c r="D24" s="14" t="s">
        <v>26</v>
      </c>
      <c r="E24" s="7"/>
      <c r="F24" s="7"/>
      <c r="G24" s="7"/>
      <c r="H24" s="14"/>
      <c r="I24" s="7"/>
      <c r="J24" s="12"/>
      <c r="K24" s="10">
        <f>K25+K26+K27</f>
        <v>2.6278699825799952</v>
      </c>
    </row>
    <row r="25" spans="1:11">
      <c r="A25" s="2" t="s">
        <v>3</v>
      </c>
      <c r="B25" s="2">
        <v>2293.8000000000002</v>
      </c>
      <c r="C25" s="2"/>
      <c r="D25" s="15"/>
      <c r="E25" s="2">
        <v>7.3000000000000001E-3</v>
      </c>
      <c r="F25" s="2" t="str">
        <f>F22</f>
        <v>куб.м./кв.м</v>
      </c>
      <c r="G25" s="2">
        <f t="shared" si="5"/>
        <v>16.74474</v>
      </c>
      <c r="H25" s="15" t="str">
        <f>H22</f>
        <v xml:space="preserve">куб. м. </v>
      </c>
      <c r="I25" s="2">
        <v>17.5</v>
      </c>
      <c r="J25" s="13">
        <f t="shared" si="1"/>
        <v>293.03295000000003</v>
      </c>
      <c r="K25" s="11">
        <f>J25/10907</f>
        <v>2.6866503163106265E-2</v>
      </c>
    </row>
    <row r="26" spans="1:11">
      <c r="A26" s="2" t="s">
        <v>21</v>
      </c>
      <c r="B26" s="2">
        <v>2293.8000000000002</v>
      </c>
      <c r="C26" s="2"/>
      <c r="D26" s="15"/>
      <c r="E26" s="2">
        <v>7.3000000000000001E-3</v>
      </c>
      <c r="F26" s="2" t="str">
        <f>F23</f>
        <v>кВт.ч/кв. м.</v>
      </c>
      <c r="G26" s="2">
        <f t="shared" si="5"/>
        <v>16.74474</v>
      </c>
      <c r="H26" s="15" t="s">
        <v>11</v>
      </c>
      <c r="I26" s="2">
        <v>17.5</v>
      </c>
      <c r="J26" s="13">
        <f t="shared" si="1"/>
        <v>293.03295000000003</v>
      </c>
      <c r="K26" s="11">
        <f>J26/10907</f>
        <v>2.6866503163106265E-2</v>
      </c>
    </row>
    <row r="27" spans="1:11">
      <c r="A27" s="2" t="s">
        <v>5</v>
      </c>
      <c r="B27" s="2">
        <f>B25</f>
        <v>2293.8000000000002</v>
      </c>
      <c r="C27" s="2"/>
      <c r="D27" s="15"/>
      <c r="E27" s="2">
        <v>4.5</v>
      </c>
      <c r="F27" s="2" t="str">
        <f>F23</f>
        <v>кВт.ч/кв. м.</v>
      </c>
      <c r="G27" s="2">
        <f t="shared" si="5"/>
        <v>10322.1</v>
      </c>
      <c r="H27" s="15" t="str">
        <f>H23</f>
        <v>кВт.ч.</v>
      </c>
      <c r="I27" s="2">
        <v>2.72</v>
      </c>
      <c r="J27" s="13">
        <f t="shared" si="1"/>
        <v>28076.112000000005</v>
      </c>
      <c r="K27" s="11">
        <f>J27/10907</f>
        <v>2.5741369762537825</v>
      </c>
    </row>
    <row r="29" spans="1:11">
      <c r="A29" s="17" t="s">
        <v>27</v>
      </c>
      <c r="B29" s="18"/>
      <c r="C29" s="18"/>
      <c r="D29" s="18"/>
      <c r="E29" s="18"/>
      <c r="F29" s="18"/>
      <c r="G29" s="18"/>
      <c r="H29" s="18"/>
      <c r="I29" s="18"/>
      <c r="J29" s="19"/>
      <c r="K29" s="19"/>
    </row>
    <row r="30" spans="1:11" ht="51.75" customHeight="1">
      <c r="A30" s="26" t="s">
        <v>28</v>
      </c>
      <c r="B30" s="27"/>
      <c r="C30" s="27"/>
      <c r="D30" s="27"/>
      <c r="E30" s="27"/>
      <c r="F30" s="27"/>
      <c r="G30" s="27"/>
      <c r="H30" s="27"/>
      <c r="I30" s="27"/>
      <c r="J30" s="19"/>
      <c r="K30" s="19"/>
    </row>
    <row r="31" spans="1:11">
      <c r="A31" s="28" t="s">
        <v>29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11" ht="25.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>
      <c r="A33" s="18"/>
      <c r="B33" s="18"/>
      <c r="C33" s="18"/>
      <c r="D33" s="18"/>
      <c r="E33" s="18"/>
      <c r="F33" s="18"/>
      <c r="G33" s="18"/>
      <c r="H33" s="18"/>
      <c r="I33" s="18"/>
      <c r="J33" s="19"/>
      <c r="K33" s="19"/>
    </row>
    <row r="34" spans="1:11" ht="101.25" customHeight="1">
      <c r="A34" s="30" t="s">
        <v>31</v>
      </c>
      <c r="B34" s="30"/>
      <c r="C34" s="30"/>
      <c r="D34" s="30"/>
      <c r="E34" s="30"/>
      <c r="F34" s="30"/>
      <c r="G34" s="30"/>
      <c r="H34" s="30"/>
      <c r="I34" s="30"/>
      <c r="J34" s="31"/>
      <c r="K34" s="31"/>
    </row>
  </sheetData>
  <mergeCells count="3">
    <mergeCell ref="A30:I30"/>
    <mergeCell ref="A31:K32"/>
    <mergeCell ref="A34:K3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Общее</vt:lpstr>
      <vt:lpstr>Леж 164А</vt:lpstr>
      <vt:lpstr>Леж 166А</vt:lpstr>
      <vt:lpstr>ПК46</vt:lpstr>
      <vt:lpstr>Лом5</vt:lpstr>
      <vt:lpstr>Моск, 62</vt:lpstr>
      <vt:lpstr>Ермака, 10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GenUK</dc:creator>
  <cp:lastModifiedBy>GenUK</cp:lastModifiedBy>
  <cp:lastPrinted>2017-03-01T10:06:38Z</cp:lastPrinted>
  <dcterms:created xsi:type="dcterms:W3CDTF">2017-01-18T10:24:54Z</dcterms:created>
  <dcterms:modified xsi:type="dcterms:W3CDTF">2017-03-01T10:10:55Z</dcterms:modified>
</cp:coreProperties>
</file>