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11010"/>
  </bookViews>
  <sheets>
    <sheet name="отчет 2014 166А (Н. Ю,) (2)" sheetId="1" r:id="rId1"/>
  </sheets>
  <externalReferences>
    <externalReference r:id="rId2"/>
  </externalReferences>
  <definedNames>
    <definedName name="_xlnm.Print_Area" localSheetId="0">'отчет 2014 166А (Н. Ю,) (2)'!$A$3:$G$38</definedName>
  </definedNames>
  <calcPr calcId="124519"/>
</workbook>
</file>

<file path=xl/calcChain.xml><?xml version="1.0" encoding="utf-8"?>
<calcChain xmlns="http://schemas.openxmlformats.org/spreadsheetml/2006/main">
  <c r="D33" i="1"/>
  <c r="G28"/>
  <c r="F28"/>
  <c r="E28"/>
  <c r="D28"/>
  <c r="G27"/>
  <c r="F27"/>
  <c r="E27"/>
  <c r="D27"/>
  <c r="G26"/>
  <c r="F26"/>
  <c r="E26"/>
  <c r="D26"/>
  <c r="B26"/>
  <c r="G25"/>
  <c r="F25"/>
  <c r="E25"/>
  <c r="D25"/>
  <c r="C25"/>
  <c r="G24"/>
  <c r="F24"/>
  <c r="E24"/>
  <c r="D24"/>
  <c r="B24"/>
  <c r="G23"/>
  <c r="F23"/>
  <c r="E23"/>
  <c r="D23"/>
  <c r="C23"/>
  <c r="B23"/>
  <c r="G22"/>
  <c r="F22"/>
  <c r="E22"/>
  <c r="D22"/>
  <c r="C22"/>
  <c r="B22"/>
  <c r="G21"/>
  <c r="F21"/>
  <c r="E21"/>
  <c r="D21"/>
  <c r="C21"/>
  <c r="G20"/>
  <c r="F20"/>
  <c r="E20"/>
  <c r="D20"/>
  <c r="C20"/>
  <c r="B20"/>
  <c r="G19"/>
  <c r="F19"/>
  <c r="E19"/>
  <c r="D19"/>
  <c r="G18"/>
  <c r="F18"/>
  <c r="E18"/>
  <c r="D18"/>
  <c r="C18"/>
  <c r="C17" s="1"/>
  <c r="B18"/>
  <c r="B17" s="1"/>
  <c r="B27" s="1"/>
  <c r="G17"/>
  <c r="F17"/>
  <c r="E17"/>
  <c r="D17"/>
  <c r="G16"/>
  <c r="F16"/>
  <c r="E16"/>
  <c r="D16"/>
  <c r="G15"/>
  <c r="F15"/>
  <c r="E15"/>
  <c r="D15"/>
  <c r="G14"/>
  <c r="F14"/>
  <c r="E14"/>
  <c r="D14"/>
  <c r="B14"/>
  <c r="G13"/>
  <c r="F13"/>
  <c r="E13"/>
  <c r="D13"/>
  <c r="B13"/>
  <c r="G12"/>
  <c r="F12"/>
  <c r="E12"/>
  <c r="D12"/>
  <c r="B12"/>
  <c r="G11"/>
  <c r="F11"/>
  <c r="E11"/>
  <c r="D11"/>
  <c r="B11"/>
  <c r="G10"/>
  <c r="F10"/>
  <c r="E10"/>
  <c r="D10"/>
  <c r="B10"/>
  <c r="G9"/>
  <c r="F9"/>
  <c r="E9"/>
  <c r="D9"/>
  <c r="B9"/>
  <c r="B7" s="1"/>
  <c r="G8"/>
  <c r="F8"/>
  <c r="E8"/>
  <c r="D8"/>
  <c r="B8"/>
  <c r="G7"/>
  <c r="F7"/>
  <c r="E7"/>
  <c r="D7"/>
  <c r="C7"/>
  <c r="C27" s="1"/>
</calcChain>
</file>

<file path=xl/comments1.xml><?xml version="1.0" encoding="utf-8"?>
<comments xmlns="http://schemas.openxmlformats.org/spreadsheetml/2006/main">
  <authors>
    <author>Автор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узла учета</t>
        </r>
      </text>
    </comment>
  </commentList>
</comments>
</file>

<file path=xl/sharedStrings.xml><?xml version="1.0" encoding="utf-8"?>
<sst xmlns="http://schemas.openxmlformats.org/spreadsheetml/2006/main" count="38" uniqueCount="37">
  <si>
    <t xml:space="preserve"> Отчет для собственников жилых помещений МКД за 2014  год</t>
  </si>
  <si>
    <t>Адрес: г. Иваново, ул. Лежневская, д. 166 А                        Год постройки 2013               Количество лифтов : 2                                 Количество этажей : 10</t>
  </si>
  <si>
    <t>Общая площадь:  4459,00 м/кв с 06.11.13 г.</t>
  </si>
  <si>
    <t>Наименование услуги</t>
  </si>
  <si>
    <t>Задолженность на начало года</t>
  </si>
  <si>
    <t>Начисление</t>
  </si>
  <si>
    <t>Оплата населени</t>
  </si>
  <si>
    <t>Исполнено</t>
  </si>
  <si>
    <t>Остаток на конец на 31.12.2014</t>
  </si>
  <si>
    <t>Задолженность на конец года</t>
  </si>
  <si>
    <t>Жилищные услуги всего</t>
  </si>
  <si>
    <t xml:space="preserve">                    Содержание и ремонт общего имущества</t>
  </si>
  <si>
    <t>Вывоз ТБО</t>
  </si>
  <si>
    <t>Лифтовое обслуживание</t>
  </si>
  <si>
    <t>Уборка лестничных клеток</t>
  </si>
  <si>
    <t>Уборка придомовой территории</t>
  </si>
  <si>
    <t>Дополнительные услуги</t>
  </si>
  <si>
    <t>Аварийное  обслуживание</t>
  </si>
  <si>
    <t>Обслуживание узла учета</t>
  </si>
  <si>
    <t>Коммунальные услуги всего</t>
  </si>
  <si>
    <t>Отопление</t>
  </si>
  <si>
    <t>Электроэнергия ночь в электроэнергии</t>
  </si>
  <si>
    <t>Электроэнергия</t>
  </si>
  <si>
    <t>ХВС</t>
  </si>
  <si>
    <t>ГВС</t>
  </si>
  <si>
    <t xml:space="preserve">стоки ГВС </t>
  </si>
  <si>
    <t>МОП Электроэнергия</t>
  </si>
  <si>
    <t>ОДН ХВС</t>
  </si>
  <si>
    <t>итого по 2014 году</t>
  </si>
  <si>
    <t>начислено</t>
  </si>
  <si>
    <t>оплачено</t>
  </si>
  <si>
    <t>Поступления от ООО «Бизнес –коллекция»</t>
  </si>
  <si>
    <t>Поступление от «Билайн»</t>
  </si>
  <si>
    <t>Итого</t>
  </si>
  <si>
    <t>Генеральный директор ОАО Управляющая компания " Комфортный ДОМ"</t>
  </si>
  <si>
    <t>_________________________________________________</t>
  </si>
  <si>
    <t>Колосова Н.Ю.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</si>
</sst>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р_.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73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5" applyNumberFormat="0" applyAlignment="0" applyProtection="0"/>
    <xf numFmtId="0" fontId="9" fillId="7" borderId="5" applyNumberFormat="0" applyAlignment="0" applyProtection="0"/>
    <xf numFmtId="0" fontId="9" fillId="7" borderId="5" applyNumberFormat="0" applyAlignment="0" applyProtection="0"/>
    <xf numFmtId="0" fontId="9" fillId="7" borderId="5" applyNumberFormat="0" applyAlignment="0" applyProtection="0"/>
    <xf numFmtId="0" fontId="10" fillId="20" borderId="6" applyNumberFormat="0" applyAlignment="0" applyProtection="0"/>
    <xf numFmtId="0" fontId="10" fillId="20" borderId="6" applyNumberFormat="0" applyAlignment="0" applyProtection="0"/>
    <xf numFmtId="0" fontId="10" fillId="20" borderId="6" applyNumberFormat="0" applyAlignment="0" applyProtection="0"/>
    <xf numFmtId="0" fontId="10" fillId="20" borderId="6" applyNumberFormat="0" applyAlignment="0" applyProtection="0"/>
    <xf numFmtId="0" fontId="11" fillId="20" borderId="5" applyNumberFormat="0" applyAlignment="0" applyProtection="0"/>
    <xf numFmtId="0" fontId="11" fillId="20" borderId="5" applyNumberFormat="0" applyAlignment="0" applyProtection="0"/>
    <xf numFmtId="0" fontId="11" fillId="20" borderId="5" applyNumberFormat="0" applyAlignment="0" applyProtection="0"/>
    <xf numFmtId="0" fontId="11" fillId="20" borderId="5" applyNumberFormat="0" applyAlignment="0" applyProtection="0"/>
    <xf numFmtId="44" fontId="12" fillId="0" borderId="0" applyFont="0" applyFill="0" applyBorder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7" fillId="21" borderId="11" applyNumberFormat="0" applyAlignment="0" applyProtection="0"/>
    <xf numFmtId="0" fontId="17" fillId="21" borderId="11" applyNumberFormat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2" fillId="0" borderId="0"/>
    <xf numFmtId="0" fontId="1" fillId="0" borderId="0"/>
    <xf numFmtId="0" fontId="20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23" borderId="12" applyNumberFormat="0" applyFont="0" applyAlignment="0" applyProtection="0"/>
    <xf numFmtId="0" fontId="21" fillId="23" borderId="12" applyNumberFormat="0" applyFont="0" applyAlignment="0" applyProtection="0"/>
    <xf numFmtId="0" fontId="21" fillId="23" borderId="12" applyNumberFormat="0" applyFont="0" applyAlignment="0" applyProtection="0"/>
    <xf numFmtId="0" fontId="21" fillId="23" borderId="12" applyNumberFormat="0" applyFont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164" fontId="4" fillId="0" borderId="4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vertical="top" wrapText="1"/>
    </xf>
    <xf numFmtId="43" fontId="3" fillId="0" borderId="4" xfId="0" applyNumberFormat="1" applyFont="1" applyBorder="1" applyAlignment="1">
      <alignment vertical="top" wrapText="1"/>
    </xf>
    <xf numFmtId="4" fontId="0" fillId="0" borderId="0" xfId="0" applyNumberFormat="1"/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0" fillId="0" borderId="0" xfId="0" applyNumberFormat="1" applyFill="1" applyBorder="1" applyAlignment="1">
      <alignment vertical="top" wrapText="1"/>
    </xf>
    <xf numFmtId="4" fontId="3" fillId="0" borderId="4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3" fillId="0" borderId="2" xfId="0" applyNumberFormat="1" applyFont="1" applyBorder="1" applyAlignment="1">
      <alignment vertical="top" wrapText="1"/>
    </xf>
    <xf numFmtId="43" fontId="3" fillId="0" borderId="2" xfId="0" applyNumberFormat="1" applyFont="1" applyBorder="1" applyAlignment="1">
      <alignment vertical="top" wrapText="1"/>
    </xf>
    <xf numFmtId="4" fontId="3" fillId="0" borderId="0" xfId="0" applyNumberFormat="1" applyFont="1"/>
    <xf numFmtId="43" fontId="4" fillId="0" borderId="4" xfId="0" applyNumberFormat="1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0" fillId="0" borderId="0" xfId="0" applyNumberFormat="1"/>
    <xf numFmtId="0" fontId="0" fillId="0" borderId="0" xfId="0" applyFont="1"/>
  </cellXfs>
  <cellStyles count="173">
    <cellStyle name="20% - Акцент1 2" xfId="1"/>
    <cellStyle name="20% - Акцент1 3" xfId="2"/>
    <cellStyle name="20% - Акцент1 4" xfId="3"/>
    <cellStyle name="20% - Акцент1 5" xfId="4"/>
    <cellStyle name="20% - Акцент2 2" xfId="5"/>
    <cellStyle name="20% - Акцент2 3" xfId="6"/>
    <cellStyle name="20% - Акцент2 4" xfId="7"/>
    <cellStyle name="20% - Акцент2 5" xfId="8"/>
    <cellStyle name="20% - Акцент3 2" xfId="9"/>
    <cellStyle name="20% - Акцент3 3" xfId="10"/>
    <cellStyle name="20% - Акцент3 4" xfId="11"/>
    <cellStyle name="20% - Акцент3 5" xfId="12"/>
    <cellStyle name="20% - Акцент4 2" xfId="13"/>
    <cellStyle name="20% - Акцент4 3" xfId="14"/>
    <cellStyle name="20% - Акцент4 4" xfId="15"/>
    <cellStyle name="20% - Акцент4 5" xfId="16"/>
    <cellStyle name="20% - Акцент5 2" xfId="17"/>
    <cellStyle name="20% - Акцент5 3" xfId="18"/>
    <cellStyle name="20% - Акцент5 4" xfId="19"/>
    <cellStyle name="20% - Акцент5 5" xfId="20"/>
    <cellStyle name="20% - Акцент6 2" xfId="21"/>
    <cellStyle name="20% - Акцент6 3" xfId="22"/>
    <cellStyle name="20% - Акцент6 4" xfId="23"/>
    <cellStyle name="20% - Акцент6 5" xfId="24"/>
    <cellStyle name="40% - Акцент1 2" xfId="25"/>
    <cellStyle name="40% - Акцент1 3" xfId="26"/>
    <cellStyle name="40% - Акцент1 4" xfId="27"/>
    <cellStyle name="40% - Акцент1 5" xfId="28"/>
    <cellStyle name="40% - Акцент2 2" xfId="29"/>
    <cellStyle name="40% - Акцент2 3" xfId="30"/>
    <cellStyle name="40% - Акцент2 4" xfId="31"/>
    <cellStyle name="40% - Акцент2 5" xfId="32"/>
    <cellStyle name="40% - Акцент3 2" xfId="33"/>
    <cellStyle name="40% - Акцент3 3" xfId="34"/>
    <cellStyle name="40% - Акцент3 4" xfId="35"/>
    <cellStyle name="40% - Акцент3 5" xfId="36"/>
    <cellStyle name="40% - Акцент4 2" xfId="37"/>
    <cellStyle name="40% - Акцент4 3" xfId="38"/>
    <cellStyle name="40% - Акцент4 4" xfId="39"/>
    <cellStyle name="40% - Акцент4 5" xfId="40"/>
    <cellStyle name="40% - Акцент5 2" xfId="41"/>
    <cellStyle name="40% - Акцент5 3" xfId="42"/>
    <cellStyle name="40% - Акцент5 4" xfId="43"/>
    <cellStyle name="40% - Акцент5 5" xfId="44"/>
    <cellStyle name="40% - Акцент6 2" xfId="45"/>
    <cellStyle name="40% - Акцент6 3" xfId="46"/>
    <cellStyle name="40% - Акцент6 4" xfId="47"/>
    <cellStyle name="40% - Акцент6 5" xfId="48"/>
    <cellStyle name="60% - Акцент1 2" xfId="49"/>
    <cellStyle name="60% - Акцент1 3" xfId="50"/>
    <cellStyle name="60% - Акцент1 4" xfId="51"/>
    <cellStyle name="60% - Акцент1 5" xfId="52"/>
    <cellStyle name="60% - Акцент2 2" xfId="53"/>
    <cellStyle name="60% - Акцент2 3" xfId="54"/>
    <cellStyle name="60% - Акцент2 4" xfId="55"/>
    <cellStyle name="60% - Акцент2 5" xfId="56"/>
    <cellStyle name="60% - Акцент3 2" xfId="57"/>
    <cellStyle name="60% - Акцент3 3" xfId="58"/>
    <cellStyle name="60% - Акцент3 4" xfId="59"/>
    <cellStyle name="60% - Акцент3 5" xfId="60"/>
    <cellStyle name="60% - Акцент4 2" xfId="61"/>
    <cellStyle name="60% - Акцент4 3" xfId="62"/>
    <cellStyle name="60% - Акцент4 4" xfId="63"/>
    <cellStyle name="60% - Акцент4 5" xfId="64"/>
    <cellStyle name="60% - Акцент5 2" xfId="65"/>
    <cellStyle name="60% - Акцент5 3" xfId="66"/>
    <cellStyle name="60% - Акцент5 4" xfId="67"/>
    <cellStyle name="60% - Акцент5 5" xfId="68"/>
    <cellStyle name="60% - Акцент6 2" xfId="69"/>
    <cellStyle name="60% - Акцент6 3" xfId="70"/>
    <cellStyle name="60% - Акцент6 4" xfId="71"/>
    <cellStyle name="60% - Акцент6 5" xfId="72"/>
    <cellStyle name="Акцент1 2" xfId="73"/>
    <cellStyle name="Акцент1 3" xfId="74"/>
    <cellStyle name="Акцент1 4" xfId="75"/>
    <cellStyle name="Акцент1 5" xfId="76"/>
    <cellStyle name="Акцент2 2" xfId="77"/>
    <cellStyle name="Акцент2 3" xfId="78"/>
    <cellStyle name="Акцент2 4" xfId="79"/>
    <cellStyle name="Акцент2 5" xfId="80"/>
    <cellStyle name="Акцент3 2" xfId="81"/>
    <cellStyle name="Акцент3 3" xfId="82"/>
    <cellStyle name="Акцент3 4" xfId="83"/>
    <cellStyle name="Акцент3 5" xfId="84"/>
    <cellStyle name="Акцент4 2" xfId="85"/>
    <cellStyle name="Акцент4 3" xfId="86"/>
    <cellStyle name="Акцент4 4" xfId="87"/>
    <cellStyle name="Акцент4 5" xfId="88"/>
    <cellStyle name="Акцент5 2" xfId="89"/>
    <cellStyle name="Акцент5 3" xfId="90"/>
    <cellStyle name="Акцент5 4" xfId="91"/>
    <cellStyle name="Акцент5 5" xfId="92"/>
    <cellStyle name="Акцент6 2" xfId="93"/>
    <cellStyle name="Акцент6 3" xfId="94"/>
    <cellStyle name="Акцент6 4" xfId="95"/>
    <cellStyle name="Акцент6 5" xfId="96"/>
    <cellStyle name="Ввод  2" xfId="97"/>
    <cellStyle name="Ввод  3" xfId="98"/>
    <cellStyle name="Ввод  4" xfId="99"/>
    <cellStyle name="Ввод  5" xfId="100"/>
    <cellStyle name="Вывод 2" xfId="101"/>
    <cellStyle name="Вывод 3" xfId="102"/>
    <cellStyle name="Вывод 4" xfId="103"/>
    <cellStyle name="Вывод 5" xfId="104"/>
    <cellStyle name="Вычисление 2" xfId="105"/>
    <cellStyle name="Вычисление 3" xfId="106"/>
    <cellStyle name="Вычисление 4" xfId="107"/>
    <cellStyle name="Вычисление 5" xfId="108"/>
    <cellStyle name="Денежный 2" xfId="109"/>
    <cellStyle name="Заголовок 1 2" xfId="110"/>
    <cellStyle name="Заголовок 1 3" xfId="111"/>
    <cellStyle name="Заголовок 1 4" xfId="112"/>
    <cellStyle name="Заголовок 1 5" xfId="113"/>
    <cellStyle name="Заголовок 2 2" xfId="114"/>
    <cellStyle name="Заголовок 2 3" xfId="115"/>
    <cellStyle name="Заголовок 2 4" xfId="116"/>
    <cellStyle name="Заголовок 2 5" xfId="117"/>
    <cellStyle name="Заголовок 3 2" xfId="118"/>
    <cellStyle name="Заголовок 3 3" xfId="119"/>
    <cellStyle name="Заголовок 3 4" xfId="120"/>
    <cellStyle name="Заголовок 3 5" xfId="121"/>
    <cellStyle name="Заголовок 4 2" xfId="122"/>
    <cellStyle name="Заголовок 4 3" xfId="123"/>
    <cellStyle name="Заголовок 4 4" xfId="124"/>
    <cellStyle name="Заголовок 4 5" xfId="125"/>
    <cellStyle name="Итог 2" xfId="126"/>
    <cellStyle name="Итог 3" xfId="127"/>
    <cellStyle name="Итог 4" xfId="128"/>
    <cellStyle name="Итог 5" xfId="129"/>
    <cellStyle name="Контрольная ячейка 2" xfId="130"/>
    <cellStyle name="Контрольная ячейка 3" xfId="131"/>
    <cellStyle name="Контрольная ячейка 4" xfId="132"/>
    <cellStyle name="Контрольная ячейка 5" xfId="133"/>
    <cellStyle name="Название 2" xfId="134"/>
    <cellStyle name="Название 3" xfId="135"/>
    <cellStyle name="Название 4" xfId="136"/>
    <cellStyle name="Название 5" xfId="137"/>
    <cellStyle name="Нейтральный 2" xfId="138"/>
    <cellStyle name="Нейтральный 3" xfId="139"/>
    <cellStyle name="Нейтральный 4" xfId="140"/>
    <cellStyle name="Нейтральный 5" xfId="141"/>
    <cellStyle name="Обычный" xfId="0" builtinId="0"/>
    <cellStyle name="Обычный 2" xfId="142"/>
    <cellStyle name="Обычный 2 2" xfId="143"/>
    <cellStyle name="Обычный 2 3" xfId="144"/>
    <cellStyle name="Обычный 3" xfId="145"/>
    <cellStyle name="Обычный 3 2" xfId="146"/>
    <cellStyle name="Обычный 4" xfId="147"/>
    <cellStyle name="Обычный 5" xfId="148"/>
    <cellStyle name="Плохой 2" xfId="149"/>
    <cellStyle name="Плохой 3" xfId="150"/>
    <cellStyle name="Плохой 4" xfId="151"/>
    <cellStyle name="Плохой 5" xfId="152"/>
    <cellStyle name="Пояснение 2" xfId="153"/>
    <cellStyle name="Пояснение 3" xfId="154"/>
    <cellStyle name="Пояснение 4" xfId="155"/>
    <cellStyle name="Пояснение 5" xfId="156"/>
    <cellStyle name="Примечание 2" xfId="157"/>
    <cellStyle name="Примечание 3" xfId="158"/>
    <cellStyle name="Примечание 4" xfId="159"/>
    <cellStyle name="Примечание 5" xfId="160"/>
    <cellStyle name="Связанная ячейка 2" xfId="161"/>
    <cellStyle name="Связанная ячейка 3" xfId="162"/>
    <cellStyle name="Связанная ячейка 4" xfId="163"/>
    <cellStyle name="Связанная ячейка 5" xfId="164"/>
    <cellStyle name="Текст предупреждения 2" xfId="165"/>
    <cellStyle name="Текст предупреждения 3" xfId="166"/>
    <cellStyle name="Текст предупреждения 4" xfId="167"/>
    <cellStyle name="Текст предупреждения 5" xfId="168"/>
    <cellStyle name="Хороший 2" xfId="169"/>
    <cellStyle name="Хороший 3" xfId="170"/>
    <cellStyle name="Хороший 4" xfId="171"/>
    <cellStyle name="Хороший 5" xfId="1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KD/Desktop/&#1058;&#1072;&#1073;&#1083;&#1080;&#1094;&#1099;%20&#1085;&#1072;%2012.03.2014/166&#1040;%20&#1054;&#1057;&#104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арт"/>
      <sheetName val="апрель13"/>
      <sheetName val="май 13"/>
      <sheetName val="июнь 13"/>
      <sheetName val="июль13 "/>
      <sheetName val="август 13"/>
      <sheetName val="сентябрь 13"/>
      <sheetName val="октябрь 13 "/>
      <sheetName val="ноябрь 13"/>
      <sheetName val="декабрь 13"/>
      <sheetName val="январь 14"/>
      <sheetName val="февраль 14"/>
      <sheetName val="март 14"/>
      <sheetName val="апрель 14"/>
      <sheetName val="май 14"/>
      <sheetName val="должники"/>
      <sheetName val="ОСВ"/>
      <sheetName val="отчет 2013"/>
      <sheetName val="отчет 2013г. 166А (Н.Ю.)"/>
      <sheetName val="отчет 2013г. 166А (Н.Ю.) (2)"/>
      <sheetName val="отчет 2014 166А (Н. Ю,)"/>
      <sheetName val="отчет 2014 166А (Н. Ю,) (2)"/>
      <sheetName val="счетчики 166 а"/>
      <sheetName val="ХВС"/>
      <sheetName val=" ГВС"/>
      <sheetName val="прод.кв"/>
      <sheetName val="изв.ув."/>
      <sheetName val="доп.услуги"/>
      <sheetName val="Лист1"/>
      <sheetName val="Лист2"/>
      <sheetName val="Лист4"/>
      <sheetName val="Перепрограм-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">
          <cell r="G8">
            <v>49584.22000000003</v>
          </cell>
        </row>
        <row r="9">
          <cell r="G9">
            <v>14566.500000000015</v>
          </cell>
        </row>
        <row r="10">
          <cell r="G10">
            <v>19223.810000000012</v>
          </cell>
        </row>
        <row r="11">
          <cell r="G11">
            <v>8703.5000000000109</v>
          </cell>
        </row>
        <row r="12">
          <cell r="G12">
            <v>13292.939999999959</v>
          </cell>
        </row>
        <row r="13">
          <cell r="G13">
            <v>12.019999999999982</v>
          </cell>
        </row>
        <row r="14">
          <cell r="G14">
            <v>2622.2900000000009</v>
          </cell>
        </row>
        <row r="18">
          <cell r="G18">
            <v>142343.07999999996</v>
          </cell>
        </row>
        <row r="21">
          <cell r="G21">
            <v>20736.110000000044</v>
          </cell>
        </row>
        <row r="22">
          <cell r="G22">
            <v>1455.5100000000011</v>
          </cell>
        </row>
        <row r="23">
          <cell r="G23">
            <v>1678.9400000000005</v>
          </cell>
        </row>
      </sheetData>
      <sheetData sheetId="20">
        <row r="7">
          <cell r="E7">
            <v>-29608.360000000102</v>
          </cell>
          <cell r="F7">
            <v>1100324.67</v>
          </cell>
          <cell r="G7">
            <v>108456.07000000007</v>
          </cell>
        </row>
        <row r="8">
          <cell r="D8">
            <v>719367.26</v>
          </cell>
          <cell r="E8">
            <v>-204218.81</v>
          </cell>
          <cell r="F8">
            <v>512860.92</v>
          </cell>
          <cell r="G8">
            <v>51871.750000000058</v>
          </cell>
        </row>
        <row r="9">
          <cell r="D9">
            <v>92827.15</v>
          </cell>
          <cell r="E9">
            <v>40942.850000000006</v>
          </cell>
          <cell r="F9">
            <v>135296.32000000001</v>
          </cell>
          <cell r="G9">
            <v>13040.179999999993</v>
          </cell>
        </row>
        <row r="10">
          <cell r="D10">
            <v>158999.54</v>
          </cell>
          <cell r="E10">
            <v>35235.339999999997</v>
          </cell>
          <cell r="F10">
            <v>194541.43</v>
          </cell>
          <cell r="G10">
            <v>18917.260000000009</v>
          </cell>
        </row>
        <row r="11">
          <cell r="D11">
            <v>54712.99</v>
          </cell>
          <cell r="E11">
            <v>27155.090000000004</v>
          </cell>
          <cell r="F11">
            <v>82593.16</v>
          </cell>
          <cell r="G11">
            <v>7978.4200000000128</v>
          </cell>
        </row>
        <row r="12">
          <cell r="D12">
            <v>71780.84</v>
          </cell>
          <cell r="E12">
            <v>70549.959999999992</v>
          </cell>
          <cell r="F12">
            <v>141769.60000000001</v>
          </cell>
          <cell r="G12">
            <v>13854.139999999927</v>
          </cell>
        </row>
        <row r="13">
          <cell r="D13">
            <v>0</v>
          </cell>
          <cell r="E13">
            <v>0</v>
          </cell>
          <cell r="F13">
            <v>12.02</v>
          </cell>
          <cell r="G13">
            <v>-1.7763568394002505E-14</v>
          </cell>
        </row>
        <row r="14">
          <cell r="D14">
            <v>27632.87</v>
          </cell>
          <cell r="E14">
            <v>727.21000000000276</v>
          </cell>
          <cell r="F14">
            <v>28222.02</v>
          </cell>
          <cell r="G14">
            <v>2760.3500000000022</v>
          </cell>
        </row>
        <row r="15">
          <cell r="D15">
            <v>5063.17</v>
          </cell>
          <cell r="E15">
            <v>0</v>
          </cell>
          <cell r="F15">
            <v>5029.2</v>
          </cell>
          <cell r="G15">
            <v>33.970000000000255</v>
          </cell>
        </row>
        <row r="16">
          <cell r="G16">
            <v>0</v>
          </cell>
        </row>
        <row r="17">
          <cell r="D17">
            <v>1371954.1300000001</v>
          </cell>
          <cell r="E17">
            <v>-49783.160000000149</v>
          </cell>
          <cell r="F17">
            <v>1366355.47</v>
          </cell>
          <cell r="G17">
            <v>158320.54000000004</v>
          </cell>
        </row>
        <row r="18">
          <cell r="D18">
            <v>655354.88</v>
          </cell>
          <cell r="E18">
            <v>-22533.339999999967</v>
          </cell>
          <cell r="F18">
            <v>710517.12</v>
          </cell>
          <cell r="G18">
            <v>64647.5</v>
          </cell>
        </row>
        <row r="19">
          <cell r="G19">
            <v>0</v>
          </cell>
        </row>
        <row r="20">
          <cell r="D20">
            <v>260878.89999999997</v>
          </cell>
          <cell r="E20">
            <v>-19502.609999999986</v>
          </cell>
          <cell r="F20">
            <v>233547.16</v>
          </cell>
          <cell r="G20">
            <v>24176.859999999986</v>
          </cell>
        </row>
        <row r="21">
          <cell r="D21">
            <v>92713.53</v>
          </cell>
          <cell r="E21">
            <v>-7477.3399999999965</v>
          </cell>
          <cell r="F21">
            <v>92879.85</v>
          </cell>
          <cell r="G21">
            <v>12300.009999999995</v>
          </cell>
        </row>
        <row r="22">
          <cell r="D22">
            <v>283838.15000000002</v>
          </cell>
          <cell r="E22">
            <v>0</v>
          </cell>
          <cell r="F22">
            <v>258044.34</v>
          </cell>
          <cell r="G22">
            <v>46529.920000000071</v>
          </cell>
        </row>
        <row r="23">
          <cell r="D23">
            <v>20220.07</v>
          </cell>
          <cell r="E23">
            <v>-269.86999999999898</v>
          </cell>
          <cell r="F23">
            <v>18129.689999999999</v>
          </cell>
          <cell r="G23">
            <v>3276.0200000000041</v>
          </cell>
        </row>
        <row r="24">
          <cell r="D24">
            <v>39685.5</v>
          </cell>
          <cell r="E24">
            <v>0</v>
          </cell>
          <cell r="F24">
            <v>36823.440000000002</v>
          </cell>
          <cell r="G24">
            <v>4541</v>
          </cell>
        </row>
        <row r="25">
          <cell r="D25">
            <v>19263.099999999999</v>
          </cell>
          <cell r="E25">
            <v>0</v>
          </cell>
          <cell r="F25">
            <v>16413.87</v>
          </cell>
          <cell r="G25">
            <v>2849.2300000000032</v>
          </cell>
        </row>
        <row r="26">
          <cell r="E26">
            <v>0</v>
          </cell>
          <cell r="G26">
            <v>0</v>
          </cell>
        </row>
        <row r="27">
          <cell r="D27">
            <v>2502337.9500000002</v>
          </cell>
          <cell r="E27">
            <v>-79391.520000000251</v>
          </cell>
          <cell r="F27">
            <v>2466680.1399999997</v>
          </cell>
          <cell r="G27">
            <v>266776.61000000034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37"/>
  <sheetViews>
    <sheetView tabSelected="1" topLeftCell="A3" zoomScale="90" zoomScaleNormal="90" workbookViewId="0">
      <selection activeCell="I7" sqref="I7"/>
    </sheetView>
  </sheetViews>
  <sheetFormatPr defaultRowHeight="15"/>
  <cols>
    <col min="1" max="1" width="49.140625" customWidth="1"/>
    <col min="2" max="2" width="17" style="24" customWidth="1"/>
    <col min="3" max="4" width="18.42578125" customWidth="1"/>
    <col min="5" max="5" width="17.140625" customWidth="1"/>
    <col min="6" max="6" width="18.7109375" customWidth="1"/>
    <col min="7" max="7" width="20.42578125" customWidth="1"/>
    <col min="9" max="9" width="9.7109375" bestFit="1" customWidth="1"/>
  </cols>
  <sheetData>
    <row r="3" spans="1:9" ht="20.25">
      <c r="A3" s="1" t="s">
        <v>0</v>
      </c>
      <c r="B3" s="1"/>
      <c r="C3" s="1"/>
      <c r="D3" s="1"/>
      <c r="E3" s="1"/>
      <c r="F3" s="1"/>
      <c r="G3" s="1"/>
    </row>
    <row r="4" spans="1:9">
      <c r="A4" s="2" t="s">
        <v>1</v>
      </c>
      <c r="B4" s="3"/>
      <c r="C4" s="2"/>
      <c r="D4" s="2"/>
      <c r="E4" s="2"/>
      <c r="F4" s="2"/>
      <c r="G4" s="2"/>
    </row>
    <row r="5" spans="1:9" ht="15.75" thickBot="1">
      <c r="A5" s="2" t="s">
        <v>2</v>
      </c>
      <c r="B5" s="3"/>
      <c r="C5" s="2"/>
      <c r="D5" s="2"/>
      <c r="E5" s="2"/>
      <c r="F5" s="2"/>
      <c r="G5" s="2"/>
    </row>
    <row r="6" spans="1:9" ht="43.5" thickBot="1">
      <c r="A6" s="4" t="s">
        <v>3</v>
      </c>
      <c r="B6" s="5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</row>
    <row r="7" spans="1:9" ht="15.75" thickBot="1">
      <c r="A7" s="7" t="s">
        <v>10</v>
      </c>
      <c r="B7" s="8">
        <f>B8+B9+B10+B11+B12+B13+B14+B15</f>
        <v>108005.28000000003</v>
      </c>
      <c r="C7" s="8">
        <f>C8+C9+C10+C11+C12+C13+C14+C15+C16</f>
        <v>1100775.46</v>
      </c>
      <c r="D7" s="8">
        <f>'[1]отчет 2014 166А (Н. Ю,)'!F7</f>
        <v>1100324.67</v>
      </c>
      <c r="E7" s="8">
        <f>E8+E9+E10+E11+E12+E13+E14+E15+E16</f>
        <v>1130383.82</v>
      </c>
      <c r="F7" s="8">
        <f>'[1]отчет 2014 166А (Н. Ю,)'!E7</f>
        <v>-29608.360000000102</v>
      </c>
      <c r="G7" s="8">
        <f>'[1]отчет 2014 166А (Н. Ю,)'!G7</f>
        <v>108456.07000000007</v>
      </c>
    </row>
    <row r="8" spans="1:9" ht="30.75" thickBot="1">
      <c r="A8" s="9" t="s">
        <v>11</v>
      </c>
      <c r="B8" s="10">
        <f>'[1]отчет 2013г. 166А (Н.Ю.) (2)'!G8</f>
        <v>49584.22000000003</v>
      </c>
      <c r="C8" s="11">
        <v>515148.45</v>
      </c>
      <c r="D8" s="8">
        <f>'[1]отчет 2014 166А (Н. Ю,)'!F8</f>
        <v>512860.92</v>
      </c>
      <c r="E8" s="8">
        <f>'[1]отчет 2014 166А (Н. Ю,)'!D8</f>
        <v>719367.26</v>
      </c>
      <c r="F8" s="8">
        <f>'[1]отчет 2014 166А (Н. Ю,)'!E8</f>
        <v>-204218.81</v>
      </c>
      <c r="G8" s="8">
        <f>'[1]отчет 2014 166А (Н. Ю,)'!G8</f>
        <v>51871.750000000058</v>
      </c>
    </row>
    <row r="9" spans="1:9" ht="15.75" thickBot="1">
      <c r="A9" s="9" t="s">
        <v>12</v>
      </c>
      <c r="B9" s="10">
        <f>'[1]отчет 2013г. 166А (Н.Ю.) (2)'!G9</f>
        <v>14566.500000000015</v>
      </c>
      <c r="C9" s="11">
        <v>133770</v>
      </c>
      <c r="D9" s="8">
        <f>'[1]отчет 2014 166А (Н. Ю,)'!F9</f>
        <v>135296.32000000001</v>
      </c>
      <c r="E9" s="8">
        <f>'[1]отчет 2014 166А (Н. Ю,)'!D9</f>
        <v>92827.15</v>
      </c>
      <c r="F9" s="8">
        <f>'[1]отчет 2014 166А (Н. Ю,)'!E9</f>
        <v>40942.850000000006</v>
      </c>
      <c r="G9" s="8">
        <f>'[1]отчет 2014 166А (Н. Ю,)'!G9</f>
        <v>13040.179999999993</v>
      </c>
    </row>
    <row r="10" spans="1:9" ht="15.75" thickBot="1">
      <c r="A10" s="9" t="s">
        <v>13</v>
      </c>
      <c r="B10" s="10">
        <f>'[1]отчет 2013г. 166А (Н.Ю.) (2)'!G10</f>
        <v>19223.810000000012</v>
      </c>
      <c r="C10" s="11">
        <v>194234.88</v>
      </c>
      <c r="D10" s="8">
        <f>'[1]отчет 2014 166А (Н. Ю,)'!F10</f>
        <v>194541.43</v>
      </c>
      <c r="E10" s="8">
        <f>'[1]отчет 2014 166А (Н. Ю,)'!D10</f>
        <v>158999.54</v>
      </c>
      <c r="F10" s="8">
        <f>'[1]отчет 2014 166А (Н. Ю,)'!E10</f>
        <v>35235.339999999997</v>
      </c>
      <c r="G10" s="8">
        <f>'[1]отчет 2014 166А (Н. Ю,)'!G10</f>
        <v>18917.260000000009</v>
      </c>
    </row>
    <row r="11" spans="1:9" ht="15.75" thickBot="1">
      <c r="A11" s="9" t="s">
        <v>14</v>
      </c>
      <c r="B11" s="10">
        <f>'[1]отчет 2013г. 166А (Н.Ю.) (2)'!G11</f>
        <v>8703.5000000000109</v>
      </c>
      <c r="C11" s="11">
        <v>81868.08</v>
      </c>
      <c r="D11" s="8">
        <f>'[1]отчет 2014 166А (Н. Ю,)'!F11</f>
        <v>82593.16</v>
      </c>
      <c r="E11" s="8">
        <f>'[1]отчет 2014 166А (Н. Ю,)'!D11</f>
        <v>54712.99</v>
      </c>
      <c r="F11" s="8">
        <f>'[1]отчет 2014 166А (Н. Ю,)'!E11</f>
        <v>27155.090000000004</v>
      </c>
      <c r="G11" s="8">
        <f>'[1]отчет 2014 166А (Н. Ю,)'!G11</f>
        <v>7978.4200000000128</v>
      </c>
    </row>
    <row r="12" spans="1:9" ht="15.75" thickBot="1">
      <c r="A12" s="9" t="s">
        <v>15</v>
      </c>
      <c r="B12" s="10">
        <f>'[1]отчет 2013г. 166А (Н.Ю.) (2)'!G12</f>
        <v>13292.939999999959</v>
      </c>
      <c r="C12" s="11">
        <v>142330.79999999999</v>
      </c>
      <c r="D12" s="8">
        <f>'[1]отчет 2014 166А (Н. Ю,)'!F12</f>
        <v>141769.60000000001</v>
      </c>
      <c r="E12" s="8">
        <f>'[1]отчет 2014 166А (Н. Ю,)'!D12</f>
        <v>71780.84</v>
      </c>
      <c r="F12" s="8">
        <f>'[1]отчет 2014 166А (Н. Ю,)'!E12</f>
        <v>70549.959999999992</v>
      </c>
      <c r="G12" s="8">
        <f>'[1]отчет 2014 166А (Н. Ю,)'!G12</f>
        <v>13854.139999999927</v>
      </c>
      <c r="I12" s="12"/>
    </row>
    <row r="13" spans="1:9" ht="15.75" thickBot="1">
      <c r="A13" s="9" t="s">
        <v>16</v>
      </c>
      <c r="B13" s="10">
        <f>'[1]отчет 2013г. 166А (Н.Ю.) (2)'!G13</f>
        <v>12.019999999999982</v>
      </c>
      <c r="C13" s="11">
        <v>0</v>
      </c>
      <c r="D13" s="8">
        <f>'[1]отчет 2014 166А (Н. Ю,)'!F13</f>
        <v>12.02</v>
      </c>
      <c r="E13" s="8">
        <f>'[1]отчет 2014 166А (Н. Ю,)'!D13</f>
        <v>0</v>
      </c>
      <c r="F13" s="8">
        <f>'[1]отчет 2014 166А (Н. Ю,)'!E13</f>
        <v>0</v>
      </c>
      <c r="G13" s="8">
        <f>'[1]отчет 2014 166А (Н. Ю,)'!G13</f>
        <v>-1.7763568394002505E-14</v>
      </c>
    </row>
    <row r="14" spans="1:9" ht="15.75" thickBot="1">
      <c r="A14" s="13" t="s">
        <v>17</v>
      </c>
      <c r="B14" s="10">
        <f>'[1]отчет 2013г. 166А (Н.Ю.) (2)'!G14</f>
        <v>2622.2900000000009</v>
      </c>
      <c r="C14" s="11">
        <v>28360.080000000002</v>
      </c>
      <c r="D14" s="8">
        <f>'[1]отчет 2014 166А (Н. Ю,)'!F14</f>
        <v>28222.02</v>
      </c>
      <c r="E14" s="8">
        <f>'[1]отчет 2014 166А (Н. Ю,)'!D14</f>
        <v>27632.87</v>
      </c>
      <c r="F14" s="8">
        <f>'[1]отчет 2014 166А (Н. Ю,)'!E14</f>
        <v>727.21000000000276</v>
      </c>
      <c r="G14" s="8">
        <f>'[1]отчет 2014 166А (Н. Ю,)'!G14</f>
        <v>2760.3500000000022</v>
      </c>
    </row>
    <row r="15" spans="1:9" ht="15.75" thickBot="1">
      <c r="A15" s="9" t="s">
        <v>18</v>
      </c>
      <c r="B15" s="10">
        <v>0</v>
      </c>
      <c r="C15" s="14">
        <v>5063.17</v>
      </c>
      <c r="D15" s="8">
        <f>'[1]отчет 2014 166А (Н. Ю,)'!F15</f>
        <v>5029.2</v>
      </c>
      <c r="E15" s="8">
        <f>'[1]отчет 2014 166А (Н. Ю,)'!D15</f>
        <v>5063.17</v>
      </c>
      <c r="F15" s="8">
        <f>'[1]отчет 2014 166А (Н. Ю,)'!E15</f>
        <v>0</v>
      </c>
      <c r="G15" s="8">
        <f>'[1]отчет 2014 166А (Н. Ю,)'!G15</f>
        <v>33.970000000000255</v>
      </c>
    </row>
    <row r="16" spans="1:9" ht="15.75" thickBot="1">
      <c r="A16" s="15"/>
      <c r="B16" s="10"/>
      <c r="C16" s="14"/>
      <c r="D16" s="8">
        <f>'[1]отчет 2014 166А (Н. Ю,)'!F16</f>
        <v>0</v>
      </c>
      <c r="E16" s="8">
        <f>'[1]отчет 2014 166А (Н. Ю,)'!D16</f>
        <v>0</v>
      </c>
      <c r="F16" s="8">
        <f>'[1]отчет 2014 166А (Н. Ю,)'!E16</f>
        <v>0</v>
      </c>
      <c r="G16" s="8">
        <f>'[1]отчет 2014 166А (Н. Ю,)'!G16</f>
        <v>0</v>
      </c>
    </row>
    <row r="17" spans="1:9" ht="15.75" thickBot="1">
      <c r="A17" s="7" t="s">
        <v>19</v>
      </c>
      <c r="B17" s="8">
        <f>B18+B19+B20+B21+B22+B23+B24+B25+B26</f>
        <v>202505.04000000004</v>
      </c>
      <c r="C17" s="8">
        <f>C18+C20+C21+C22+C23+C24+C25</f>
        <v>1322170.97</v>
      </c>
      <c r="D17" s="8">
        <f>'[1]отчет 2014 166А (Н. Ю,)'!F17</f>
        <v>1366355.47</v>
      </c>
      <c r="E17" s="8">
        <f>'[1]отчет 2014 166А (Н. Ю,)'!D17</f>
        <v>1371954.1300000001</v>
      </c>
      <c r="F17" s="8">
        <f>'[1]отчет 2014 166А (Н. Ю,)'!E17</f>
        <v>-49783.160000000149</v>
      </c>
      <c r="G17" s="8">
        <f>'[1]отчет 2014 166А (Н. Ю,)'!G17</f>
        <v>158320.54000000004</v>
      </c>
    </row>
    <row r="18" spans="1:9" ht="15.75" thickBot="1">
      <c r="A18" s="13" t="s">
        <v>20</v>
      </c>
      <c r="B18" s="8">
        <f>'[1]отчет 2013г. 166А (Н.Ю.) (2)'!G18</f>
        <v>142343.07999999996</v>
      </c>
      <c r="C18" s="11">
        <f>637235.89+24569.15-28983.5</f>
        <v>632821.54</v>
      </c>
      <c r="D18" s="8">
        <f>'[1]отчет 2014 166А (Н. Ю,)'!F18</f>
        <v>710517.12</v>
      </c>
      <c r="E18" s="8">
        <f>'[1]отчет 2014 166А (Н. Ю,)'!D18</f>
        <v>655354.88</v>
      </c>
      <c r="F18" s="8">
        <f>'[1]отчет 2014 166А (Н. Ю,)'!E18</f>
        <v>-22533.339999999967</v>
      </c>
      <c r="G18" s="8">
        <f>'[1]отчет 2014 166А (Н. Ю,)'!G18</f>
        <v>64647.5</v>
      </c>
    </row>
    <row r="19" spans="1:9" ht="15.75" thickBot="1">
      <c r="A19" s="13" t="s">
        <v>21</v>
      </c>
      <c r="B19" s="8"/>
      <c r="C19" s="11"/>
      <c r="D19" s="8">
        <f>'[1]отчет 2014 166А (Н. Ю,)'!F19</f>
        <v>0</v>
      </c>
      <c r="E19" s="8">
        <f>'[1]отчет 2014 166А (Н. Ю,)'!D19</f>
        <v>0</v>
      </c>
      <c r="F19" s="8">
        <f>'[1]отчет 2014 166А (Н. Ю,)'!E19</f>
        <v>0</v>
      </c>
      <c r="G19" s="8">
        <f>'[1]отчет 2014 166А (Н. Ю,)'!G19</f>
        <v>0</v>
      </c>
    </row>
    <row r="20" spans="1:9" ht="15.75" thickBot="1">
      <c r="A20" s="13" t="s">
        <v>22</v>
      </c>
      <c r="B20" s="8">
        <f>11026.39+5321.34</f>
        <v>16347.73</v>
      </c>
      <c r="C20" s="11">
        <f>143324.83+470.34+97581.12</f>
        <v>241376.28999999998</v>
      </c>
      <c r="D20" s="8">
        <f>'[1]отчет 2014 166А (Н. Ю,)'!F20</f>
        <v>233547.16</v>
      </c>
      <c r="E20" s="8">
        <f>'[1]отчет 2014 166А (Н. Ю,)'!D20</f>
        <v>260878.89999999997</v>
      </c>
      <c r="F20" s="8">
        <f>'[1]отчет 2014 166А (Н. Ю,)'!E20</f>
        <v>-19502.609999999986</v>
      </c>
      <c r="G20" s="8">
        <f>'[1]отчет 2014 166А (Н. Ю,)'!G20</f>
        <v>24176.859999999986</v>
      </c>
    </row>
    <row r="21" spans="1:9" ht="15.75" thickBot="1">
      <c r="A21" s="13" t="s">
        <v>23</v>
      </c>
      <c r="B21" s="8">
        <v>19943.669999999998</v>
      </c>
      <c r="C21" s="11">
        <f>91634.56-6398.37</f>
        <v>85236.19</v>
      </c>
      <c r="D21" s="8">
        <f>'[1]отчет 2014 166А (Н. Ю,)'!F21</f>
        <v>92879.85</v>
      </c>
      <c r="E21" s="8">
        <f>'[1]отчет 2014 166А (Н. Ю,)'!D21</f>
        <v>92713.53</v>
      </c>
      <c r="F21" s="8">
        <f>'[1]отчет 2014 166А (Н. Ю,)'!E21</f>
        <v>-7477.3399999999965</v>
      </c>
      <c r="G21" s="8">
        <f>'[1]отчет 2014 166А (Н. Ю,)'!G21</f>
        <v>12300.009999999995</v>
      </c>
    </row>
    <row r="22" spans="1:9" ht="15.75" thickBot="1">
      <c r="A22" s="13" t="s">
        <v>24</v>
      </c>
      <c r="B22" s="8">
        <f>'[1]отчет 2013г. 166А (Н.Ю.) (2)'!G21</f>
        <v>20736.110000000044</v>
      </c>
      <c r="C22" s="11">
        <f>287766.75-3928.6</f>
        <v>283838.15000000002</v>
      </c>
      <c r="D22" s="8">
        <f>'[1]отчет 2014 166А (Н. Ю,)'!F22</f>
        <v>258044.34</v>
      </c>
      <c r="E22" s="8">
        <f>'[1]отчет 2014 166А (Н. Ю,)'!D22</f>
        <v>283838.15000000002</v>
      </c>
      <c r="F22" s="8">
        <f>'[1]отчет 2014 166А (Н. Ю,)'!E22</f>
        <v>0</v>
      </c>
      <c r="G22" s="8">
        <f>'[1]отчет 2014 166А (Н. Ю,)'!G22</f>
        <v>46529.920000000071</v>
      </c>
    </row>
    <row r="23" spans="1:9" ht="15.75" thickBot="1">
      <c r="A23" s="13" t="s">
        <v>25</v>
      </c>
      <c r="B23" s="8">
        <f>'[1]отчет 2013г. 166А (Н.Ю.) (2)'!G22</f>
        <v>1455.5100000000011</v>
      </c>
      <c r="C23" s="11">
        <f>20225.8-275.6</f>
        <v>19950.2</v>
      </c>
      <c r="D23" s="8">
        <f>'[1]отчет 2014 166А (Н. Ю,)'!F23</f>
        <v>18129.689999999999</v>
      </c>
      <c r="E23" s="8">
        <f>'[1]отчет 2014 166А (Н. Ю,)'!D23</f>
        <v>20220.07</v>
      </c>
      <c r="F23" s="8">
        <f>'[1]отчет 2014 166А (Н. Ю,)'!E23</f>
        <v>-269.86999999999898</v>
      </c>
      <c r="G23" s="8">
        <f>'[1]отчет 2014 166А (Н. Ю,)'!G23</f>
        <v>3276.0200000000041</v>
      </c>
    </row>
    <row r="24" spans="1:9" ht="15.75" thickBot="1">
      <c r="A24" s="13" t="s">
        <v>26</v>
      </c>
      <c r="B24" s="8">
        <f>'[1]отчет 2013г. 166А (Н.Ю.) (2)'!G23</f>
        <v>1678.9400000000005</v>
      </c>
      <c r="C24" s="11">
        <v>39685.5</v>
      </c>
      <c r="D24" s="8">
        <f>'[1]отчет 2014 166А (Н. Ю,)'!F24</f>
        <v>36823.440000000002</v>
      </c>
      <c r="E24" s="8">
        <f>'[1]отчет 2014 166А (Н. Ю,)'!D24</f>
        <v>39685.5</v>
      </c>
      <c r="F24" s="8">
        <f>'[1]отчет 2014 166А (Н. Ю,)'!E24</f>
        <v>0</v>
      </c>
      <c r="G24" s="8">
        <f>'[1]отчет 2014 166А (Н. Ю,)'!G24</f>
        <v>4541</v>
      </c>
    </row>
    <row r="25" spans="1:9" ht="15.75" thickBot="1">
      <c r="A25" s="13" t="s">
        <v>27</v>
      </c>
      <c r="B25" s="8">
        <v>0</v>
      </c>
      <c r="C25" s="11">
        <f>8026.2+6822.43+4414.47</f>
        <v>19263.100000000002</v>
      </c>
      <c r="D25" s="8">
        <f>'[1]отчет 2014 166А (Н. Ю,)'!F25</f>
        <v>16413.87</v>
      </c>
      <c r="E25" s="8">
        <f>'[1]отчет 2014 166А (Н. Ю,)'!D25</f>
        <v>19263.099999999999</v>
      </c>
      <c r="F25" s="8">
        <f>'[1]отчет 2014 166А (Н. Ю,)'!E25</f>
        <v>0</v>
      </c>
      <c r="G25" s="8">
        <f>'[1]отчет 2014 166А (Н. Ю,)'!G25</f>
        <v>2849.2300000000032</v>
      </c>
    </row>
    <row r="26" spans="1:9" ht="15.75" thickBot="1">
      <c r="A26" s="15"/>
      <c r="B26" s="8">
        <f>'[1]отчет 2013г. 166А (Н.Ю.) (2)'!G25</f>
        <v>0</v>
      </c>
      <c r="C26" s="14"/>
      <c r="D26" s="8">
        <f>'[1]отчет 2014 166А (Н. Ю,)'!F26</f>
        <v>0</v>
      </c>
      <c r="E26" s="8">
        <f>'[1]отчет 2014 166А (Н. Ю,)'!D26</f>
        <v>0</v>
      </c>
      <c r="F26" s="8">
        <f>'[1]отчет 2014 166А (Н. Ю,)'!E26</f>
        <v>0</v>
      </c>
      <c r="G26" s="8">
        <f>'[1]отчет 2014 166А (Н. Ю,)'!G26</f>
        <v>0</v>
      </c>
    </row>
    <row r="27" spans="1:9" ht="15.75" thickBot="1">
      <c r="A27" s="15" t="s">
        <v>28</v>
      </c>
      <c r="B27" s="8">
        <f>B17+B7</f>
        <v>310510.32000000007</v>
      </c>
      <c r="C27" s="8">
        <f t="shared" ref="C27" si="0">C7+C17</f>
        <v>2422946.4299999997</v>
      </c>
      <c r="D27" s="8">
        <f>'[1]отчет 2014 166А (Н. Ю,)'!F27</f>
        <v>2466680.1399999997</v>
      </c>
      <c r="E27" s="8">
        <f>'[1]отчет 2014 166А (Н. Ю,)'!D27</f>
        <v>2502337.9500000002</v>
      </c>
      <c r="F27" s="8">
        <f>'[1]отчет 2014 166А (Н. Ю,)'!E27</f>
        <v>-79391.520000000251</v>
      </c>
      <c r="G27" s="8">
        <f>'[1]отчет 2014 166А (Н. Ю,)'!G27</f>
        <v>266776.61000000034</v>
      </c>
      <c r="I27" s="16"/>
    </row>
    <row r="28" spans="1:9" ht="15.75" thickBot="1">
      <c r="A28" s="15"/>
      <c r="B28" s="10"/>
      <c r="C28" s="14"/>
      <c r="D28" s="8">
        <f>'[1]отчет 2014 166А (Н. Ю,)'!F28</f>
        <v>0</v>
      </c>
      <c r="E28" s="8">
        <f>'[1]отчет 2014 166А (Н. Ю,)'!D28</f>
        <v>0</v>
      </c>
      <c r="F28" s="8">
        <f>'[1]отчет 2014 166А (Н. Ю,)'!E28</f>
        <v>0</v>
      </c>
      <c r="G28" s="8">
        <f>'[1]отчет 2014 166А (Н. Ю,)'!G28</f>
        <v>0</v>
      </c>
    </row>
    <row r="29" spans="1:9" ht="15.75" thickBot="1">
      <c r="A29" s="15"/>
      <c r="B29" s="10"/>
      <c r="C29" s="17"/>
      <c r="D29" s="14"/>
      <c r="E29" s="14"/>
      <c r="F29" s="14"/>
      <c r="G29" s="14"/>
    </row>
    <row r="30" spans="1:9" ht="15.75" thickBot="1">
      <c r="A30" s="2"/>
      <c r="B30" s="3"/>
      <c r="C30" s="2" t="s">
        <v>29</v>
      </c>
      <c r="D30" s="2" t="s">
        <v>30</v>
      </c>
      <c r="E30" s="2"/>
      <c r="F30" s="2"/>
      <c r="G30" s="2"/>
    </row>
    <row r="31" spans="1:9" ht="15.75" thickBot="1">
      <c r="A31" s="18" t="s">
        <v>31</v>
      </c>
      <c r="B31" s="19">
        <v>0</v>
      </c>
      <c r="C31" s="20">
        <v>5700</v>
      </c>
      <c r="D31" s="20">
        <v>3400</v>
      </c>
      <c r="E31" s="2"/>
      <c r="F31" s="21"/>
      <c r="G31" s="2"/>
    </row>
    <row r="32" spans="1:9" ht="15.75" thickBot="1">
      <c r="A32" s="7" t="s">
        <v>32</v>
      </c>
      <c r="B32" s="10">
        <v>0</v>
      </c>
      <c r="C32" s="11">
        <v>2841.93</v>
      </c>
      <c r="D32" s="11">
        <v>1989.69</v>
      </c>
      <c r="E32" s="2"/>
      <c r="F32" s="2"/>
      <c r="G32" s="2"/>
    </row>
    <row r="33" spans="1:7" ht="15.75" thickBot="1">
      <c r="A33" s="15" t="s">
        <v>33</v>
      </c>
      <c r="B33" s="10"/>
      <c r="C33" s="14"/>
      <c r="D33" s="22">
        <f>SUM(D31:D32)</f>
        <v>5389.6900000000005</v>
      </c>
      <c r="E33" s="2"/>
      <c r="F33" s="2"/>
      <c r="G33" s="2"/>
    </row>
    <row r="35" spans="1:7" ht="30">
      <c r="A35" s="23" t="s">
        <v>34</v>
      </c>
      <c r="B35" s="24" t="s">
        <v>35</v>
      </c>
      <c r="C35" s="12"/>
      <c r="D35" s="25" t="s">
        <v>36</v>
      </c>
    </row>
    <row r="36" spans="1:7">
      <c r="A36" s="25"/>
      <c r="D36" s="25"/>
    </row>
    <row r="37" spans="1:7">
      <c r="A37" s="23"/>
      <c r="B37" s="24" t="s">
        <v>35</v>
      </c>
      <c r="C37" s="12"/>
      <c r="D37" s="25"/>
    </row>
  </sheetData>
  <mergeCells count="1">
    <mergeCell ref="A3:G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2014 166А (Н. Ю,) (2)</vt:lpstr>
      <vt:lpstr>'отчет 2014 166А (Н. Ю,)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ZamKD</dc:creator>
  <cp:lastModifiedBy>ZamKD</cp:lastModifiedBy>
  <dcterms:created xsi:type="dcterms:W3CDTF">2015-03-04T06:26:31Z</dcterms:created>
  <dcterms:modified xsi:type="dcterms:W3CDTF">2015-03-04T06:27:17Z</dcterms:modified>
</cp:coreProperties>
</file>